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86.11\okicul\文化芸術推進課\15_沖縄文化芸術の創造発信支援事業\2026_令和8年度事業_創造発信支援事業\02_公募書類関連\【琉球ラボ送付版】書類一式_0218送付版\令和8年度応募書類一式 (Word, Excel)\"/>
    </mc:Choice>
  </mc:AlternateContent>
  <xr:revisionPtr revIDLastSave="0" documentId="8_{EEADDE41-BD1B-4579-BACB-7121614DED76}" xr6:coauthVersionLast="47" xr6:coauthVersionMax="47" xr10:uidLastSave="{00000000-0000-0000-0000-000000000000}"/>
  <bookViews>
    <workbookView xWindow="-108" yWindow="-108" windowWidth="23256" windowHeight="12456" xr2:uid="{B470A4AD-6067-460C-935F-17CDDDFC875B}"/>
  </bookViews>
  <sheets>
    <sheet name="新_別紙3-1" sheetId="15" r:id="rId1"/>
    <sheet name="新_別紙3-2" sheetId="16" r:id="rId2"/>
    <sheet name="※記入例_課税_別紙3-1" sheetId="17" r:id="rId3"/>
    <sheet name="※記入例_課税_別紙3-2" sheetId="18" r:id="rId4"/>
    <sheet name="※記入例_免税_別紙3-1" sheetId="19" r:id="rId5"/>
    <sheet name="※記入例_免税_別紙3-2" sheetId="20" r:id="rId6"/>
    <sheet name="※３割越え※別紙3-1" sheetId="11" r:id="rId7"/>
    <sheet name="※３割越え※別紙3-2" sheetId="12" r:id="rId8"/>
  </sheets>
  <definedNames>
    <definedName name="_xlnm.Print_Area" localSheetId="6">'※３割越え※別紙3-1'!$A$1:$M$41</definedName>
    <definedName name="_xlnm.Print_Area" localSheetId="7">'※３割越え※別紙3-2'!$A$1:$M$49</definedName>
    <definedName name="_xlnm.Print_Area" localSheetId="2">'※記入例_課税_別紙3-1'!$A$1:$M$41</definedName>
    <definedName name="_xlnm.Print_Area" localSheetId="3">'※記入例_課税_別紙3-2'!$A$1:$M$50</definedName>
    <definedName name="_xlnm.Print_Area" localSheetId="4">'※記入例_免税_別紙3-1'!$A$1:$M$41</definedName>
    <definedName name="_xlnm.Print_Area" localSheetId="5">'※記入例_免税_別紙3-2'!$A$1:$M$50</definedName>
    <definedName name="_xlnm.Print_Area" localSheetId="0">'新_別紙3-1'!$A$1:$M$41</definedName>
    <definedName name="_xlnm.Print_Area" localSheetId="1">'新_別紙3-2'!$A$1:$M$50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8" l="1"/>
  <c r="E27" i="17"/>
  <c r="E29" i="17" s="1"/>
  <c r="E27" i="19"/>
  <c r="E29" i="19"/>
  <c r="E27" i="11"/>
  <c r="E29" i="11"/>
  <c r="E11" i="11"/>
  <c r="C46" i="16"/>
  <c r="E11" i="15"/>
  <c r="E28" i="17"/>
  <c r="C46" i="20"/>
  <c r="C46" i="12"/>
  <c r="E38" i="17" l="1"/>
  <c r="E40" i="17"/>
  <c r="C43" i="20"/>
  <c r="F14" i="11"/>
  <c r="F11" i="11" s="1"/>
  <c r="F14" i="19"/>
  <c r="F11" i="19" s="1"/>
  <c r="E11" i="19"/>
  <c r="C43" i="18"/>
  <c r="C47" i="18"/>
  <c r="C47" i="16"/>
  <c r="C43" i="16"/>
  <c r="F14" i="17"/>
  <c r="F11" i="17" s="1"/>
  <c r="E11" i="17"/>
  <c r="K34" i="15"/>
  <c r="K33" i="15"/>
  <c r="L32" i="15"/>
  <c r="K32" i="15"/>
  <c r="K31" i="15"/>
  <c r="K29" i="15"/>
  <c r="K13" i="11"/>
  <c r="K34" i="17"/>
  <c r="K33" i="17"/>
  <c r="L32" i="17"/>
  <c r="K31" i="17"/>
  <c r="K32" i="17" s="1"/>
  <c r="L29" i="17"/>
  <c r="L27" i="17"/>
  <c r="L25" i="17"/>
  <c r="L23" i="17"/>
  <c r="L21" i="17"/>
  <c r="L19" i="17"/>
  <c r="L17" i="17"/>
  <c r="K13" i="17"/>
  <c r="K35" i="18"/>
  <c r="K29" i="11"/>
  <c r="L27" i="11"/>
  <c r="K31" i="11"/>
  <c r="C43" i="12" l="1"/>
  <c r="K31" i="16"/>
  <c r="K9" i="16"/>
  <c r="K8" i="16"/>
  <c r="K32" i="18"/>
  <c r="K31" i="18"/>
  <c r="K28" i="18"/>
  <c r="K27" i="18"/>
  <c r="K25" i="18"/>
  <c r="K24" i="18"/>
  <c r="K21" i="18"/>
  <c r="K20" i="18"/>
  <c r="K18" i="18"/>
  <c r="K17" i="18"/>
  <c r="K15" i="18"/>
  <c r="K14" i="18"/>
  <c r="K11" i="18"/>
  <c r="K9" i="18"/>
  <c r="K8" i="18"/>
  <c r="K32" i="20"/>
  <c r="K31" i="20"/>
  <c r="K28" i="20"/>
  <c r="K27" i="20"/>
  <c r="K25" i="20"/>
  <c r="K24" i="20"/>
  <c r="K21" i="20"/>
  <c r="K20" i="20"/>
  <c r="K18" i="20"/>
  <c r="K17" i="20"/>
  <c r="K15" i="20"/>
  <c r="K14" i="20"/>
  <c r="K16" i="20" s="1"/>
  <c r="K17" i="19" s="1"/>
  <c r="L17" i="19" s="1"/>
  <c r="K11" i="20"/>
  <c r="K13" i="20" s="1"/>
  <c r="K15" i="19" s="1"/>
  <c r="K9" i="20"/>
  <c r="K8" i="20"/>
  <c r="C47" i="12"/>
  <c r="K31" i="12"/>
  <c r="K32" i="12"/>
  <c r="K33" i="12"/>
  <c r="K29" i="12"/>
  <c r="K28" i="12"/>
  <c r="K27" i="12"/>
  <c r="K25" i="12"/>
  <c r="K24" i="12"/>
  <c r="K21" i="12"/>
  <c r="K22" i="12"/>
  <c r="K20" i="12"/>
  <c r="K18" i="12"/>
  <c r="K17" i="12"/>
  <c r="K15" i="12"/>
  <c r="K14" i="12"/>
  <c r="K12" i="12"/>
  <c r="K11" i="12"/>
  <c r="K9" i="12"/>
  <c r="K8" i="12"/>
  <c r="K21" i="16"/>
  <c r="K18" i="16"/>
  <c r="K14" i="16"/>
  <c r="K12" i="16"/>
  <c r="K11" i="16"/>
  <c r="K33" i="16"/>
  <c r="K29" i="16"/>
  <c r="K24" i="16"/>
  <c r="K20" i="16"/>
  <c r="K17" i="16"/>
  <c r="K32" i="16"/>
  <c r="K28" i="16"/>
  <c r="K27" i="16"/>
  <c r="K25" i="16"/>
  <c r="K22" i="16"/>
  <c r="K15" i="16"/>
  <c r="K33" i="20"/>
  <c r="K29" i="20"/>
  <c r="K12" i="20"/>
  <c r="K33" i="18"/>
  <c r="K29" i="18"/>
  <c r="K12" i="18"/>
  <c r="F14" i="15"/>
  <c r="F11" i="15" s="1"/>
  <c r="K34" i="16" l="1"/>
  <c r="K27" i="15" s="1"/>
  <c r="L27" i="15" s="1"/>
  <c r="K26" i="18"/>
  <c r="K23" i="17" s="1"/>
  <c r="K23" i="18"/>
  <c r="K21" i="17" s="1"/>
  <c r="K16" i="18"/>
  <c r="K17" i="17" s="1"/>
  <c r="K10" i="18"/>
  <c r="K34" i="20"/>
  <c r="K27" i="19" s="1"/>
  <c r="L27" i="19" s="1"/>
  <c r="K30" i="20"/>
  <c r="K25" i="19" s="1"/>
  <c r="L25" i="19" s="1"/>
  <c r="K26" i="20"/>
  <c r="K23" i="19" s="1"/>
  <c r="L23" i="19" s="1"/>
  <c r="K23" i="20"/>
  <c r="K21" i="19" s="1"/>
  <c r="L21" i="19" s="1"/>
  <c r="K10" i="20"/>
  <c r="K11" i="19" s="1"/>
  <c r="K13" i="16"/>
  <c r="K15" i="15" s="1"/>
  <c r="K19" i="20"/>
  <c r="K19" i="19" s="1"/>
  <c r="L19" i="19" s="1"/>
  <c r="K13" i="18"/>
  <c r="K15" i="17" s="1"/>
  <c r="K19" i="18"/>
  <c r="K19" i="17" s="1"/>
  <c r="K30" i="18"/>
  <c r="K25" i="17" s="1"/>
  <c r="K34" i="18"/>
  <c r="K27" i="17" s="1"/>
  <c r="K11" i="17"/>
  <c r="K30" i="16"/>
  <c r="K25" i="15" s="1"/>
  <c r="L25" i="15" s="1"/>
  <c r="K26" i="16"/>
  <c r="K23" i="15" s="1"/>
  <c r="L23" i="15" s="1"/>
  <c r="K23" i="16"/>
  <c r="K21" i="15" s="1"/>
  <c r="L21" i="15" s="1"/>
  <c r="K19" i="16"/>
  <c r="K16" i="16"/>
  <c r="K17" i="15" s="1"/>
  <c r="L17" i="15" s="1"/>
  <c r="K10" i="16"/>
  <c r="K30" i="12"/>
  <c r="K25" i="11" s="1"/>
  <c r="L25" i="11" s="1"/>
  <c r="K34" i="12"/>
  <c r="K27" i="11" s="1"/>
  <c r="K13" i="12"/>
  <c r="K15" i="11" s="1"/>
  <c r="K16" i="12"/>
  <c r="K17" i="11" s="1"/>
  <c r="L17" i="11" s="1"/>
  <c r="K23" i="12"/>
  <c r="K21" i="11" s="1"/>
  <c r="L21" i="11" s="1"/>
  <c r="K10" i="12"/>
  <c r="K19" i="12"/>
  <c r="K19" i="11" s="1"/>
  <c r="L19" i="11" s="1"/>
  <c r="K26" i="12"/>
  <c r="K23" i="11" s="1"/>
  <c r="L23" i="11" s="1"/>
  <c r="L13" i="17" l="1"/>
  <c r="K29" i="17"/>
  <c r="L13" i="19"/>
  <c r="L29" i="19" s="1"/>
  <c r="L13" i="11"/>
  <c r="L29" i="11" s="1"/>
  <c r="K19" i="15"/>
  <c r="L19" i="15" s="1"/>
  <c r="L13" i="15" s="1"/>
  <c r="L29" i="15" s="1"/>
  <c r="K35" i="16"/>
  <c r="K35" i="20"/>
  <c r="C47" i="20" s="1"/>
  <c r="K13" i="19"/>
  <c r="K29" i="19" s="1"/>
  <c r="K11" i="15"/>
  <c r="K35" i="12"/>
  <c r="K11" i="11"/>
  <c r="L31" i="17" l="1"/>
  <c r="K32" i="11"/>
  <c r="K13" i="15"/>
  <c r="K31" i="19"/>
  <c r="L31" i="19" s="1"/>
  <c r="L32" i="19" s="1"/>
  <c r="K33" i="19" s="1"/>
  <c r="K32" i="19" l="1"/>
  <c r="K34" i="19" s="1"/>
  <c r="L31" i="11"/>
  <c r="L32" i="11" s="1"/>
  <c r="K33" i="11" s="1"/>
  <c r="L31" i="15"/>
  <c r="I38" i="17" l="1"/>
  <c r="I38" i="19"/>
  <c r="E38" i="19"/>
  <c r="E40" i="19"/>
  <c r="E28" i="19" s="1"/>
  <c r="K34" i="11"/>
  <c r="I38" i="11" s="1"/>
  <c r="E38" i="15" l="1"/>
  <c r="E40" i="15"/>
  <c r="I38" i="15"/>
  <c r="E38" i="11"/>
  <c r="E40" i="11" s="1"/>
  <c r="E28" i="11" s="1"/>
  <c r="E28" i="15" l="1"/>
  <c r="E27" i="15" s="1"/>
  <c r="E29" i="15" s="1"/>
</calcChain>
</file>

<file path=xl/sharedStrings.xml><?xml version="1.0" encoding="utf-8"?>
<sst xmlns="http://schemas.openxmlformats.org/spreadsheetml/2006/main" count="627" uniqueCount="139">
  <si>
    <r>
      <rPr>
        <sz val="11"/>
        <rFont val="ＭＳ Ｐ明朝"/>
        <family val="1"/>
        <charset val="128"/>
      </rPr>
      <t>（別紙</t>
    </r>
    <r>
      <rPr>
        <sz val="11"/>
        <rFont val="Century"/>
        <family val="1"/>
      </rPr>
      <t>3-1</t>
    </r>
    <r>
      <rPr>
        <sz val="11"/>
        <rFont val="ＭＳ Ｐ明朝"/>
        <family val="1"/>
        <charset val="128"/>
      </rPr>
      <t>）</t>
    </r>
    <rPh sb="1" eb="3">
      <t>ベッシ</t>
    </rPh>
    <phoneticPr fontId="3"/>
  </si>
  <si>
    <t>消費税等仕入れ控除税額の取扱い　</t>
    <phoneticPr fontId="13"/>
  </si>
  <si>
    <t>□</t>
  </si>
  <si>
    <t>課税事業者　　</t>
    <phoneticPr fontId="13"/>
  </si>
  <si>
    <t>■</t>
  </si>
  <si>
    <r>
      <rPr>
        <b/>
        <sz val="11"/>
        <rFont val="ＭＳ Ｐ明朝"/>
        <family val="1"/>
        <charset val="128"/>
      </rPr>
      <t>内　訳　等</t>
    </r>
  </si>
  <si>
    <t>参加費</t>
    <rPh sb="0" eb="3">
      <t>サンカヒ</t>
    </rPh>
    <phoneticPr fontId="3"/>
  </si>
  <si>
    <t>ワークショップ参加料</t>
    <rPh sb="7" eb="10">
      <t>サンカリョウ</t>
    </rPh>
    <phoneticPr fontId="3"/>
  </si>
  <si>
    <t>1,000円×50名</t>
    <rPh sb="5" eb="6">
      <t>エン</t>
    </rPh>
    <rPh sb="9" eb="10">
      <t>メイ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</si>
  <si>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(1) </t>
    </r>
    <r>
      <rPr>
        <sz val="10"/>
        <rFont val="ＭＳ Ｐ明朝"/>
        <family val="1"/>
        <charset val="128"/>
      </rPr>
      <t>賃金</t>
    </r>
    <rPh sb="5" eb="7">
      <t>チンギン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</si>
  <si>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(2) </t>
    </r>
    <r>
      <rPr>
        <sz val="10"/>
        <rFont val="ＭＳ Ｐ明朝"/>
        <family val="1"/>
        <charset val="128"/>
      </rPr>
      <t>報償費</t>
    </r>
    <rPh sb="5" eb="8">
      <t>ホウショウヒ</t>
    </rPh>
    <phoneticPr fontId="3"/>
  </si>
  <si>
    <t>講師料金、会議謝金等</t>
    <rPh sb="0" eb="4">
      <t>コウシリョウキン</t>
    </rPh>
    <rPh sb="5" eb="9">
      <t>カイギシャキン</t>
    </rPh>
    <rPh sb="9" eb="10">
      <t>トウ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</si>
  <si>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(3) </t>
    </r>
    <r>
      <rPr>
        <sz val="10"/>
        <rFont val="ＭＳ Ｐ明朝"/>
        <family val="1"/>
        <charset val="128"/>
      </rPr>
      <t>旅費</t>
    </r>
    <rPh sb="5" eb="7">
      <t>リョヒ</t>
    </rPh>
    <phoneticPr fontId="3"/>
  </si>
  <si>
    <t>○○出張旅費</t>
    <rPh sb="2" eb="4">
      <t>シュッチョウ</t>
    </rPh>
    <rPh sb="4" eb="6">
      <t>リョヒ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</si>
  <si>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(4) </t>
    </r>
    <r>
      <rPr>
        <sz val="10"/>
        <rFont val="ＭＳ Ｐ明朝"/>
        <family val="1"/>
        <charset val="128"/>
      </rPr>
      <t>需用費</t>
    </r>
    <rPh sb="5" eb="8">
      <t>ジュヨウヒ</t>
    </rPh>
    <phoneticPr fontId="3"/>
  </si>
  <si>
    <t>チラシ印刷費、消耗品等</t>
    <rPh sb="3" eb="6">
      <t>インサツヒ</t>
    </rPh>
    <rPh sb="7" eb="10">
      <t>ショウモウヒン</t>
    </rPh>
    <rPh sb="10" eb="11">
      <t>トウ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</si>
  <si>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(5) </t>
    </r>
    <r>
      <rPr>
        <sz val="10"/>
        <rFont val="ＭＳ Ｐ明朝"/>
        <family val="1"/>
        <charset val="128"/>
      </rPr>
      <t>役務費</t>
    </r>
    <rPh sb="5" eb="7">
      <t>エキム</t>
    </rPh>
    <rPh sb="7" eb="8">
      <t>ヒ</t>
    </rPh>
    <phoneticPr fontId="3"/>
  </si>
  <si>
    <t>原稿料、デザイン料等</t>
    <rPh sb="0" eb="3">
      <t>ゲンコウリョウ</t>
    </rPh>
    <rPh sb="8" eb="9">
      <t>リョウ</t>
    </rPh>
    <rPh sb="9" eb="10">
      <t>トウ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</si>
  <si>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(6) </t>
    </r>
    <r>
      <rPr>
        <sz val="10"/>
        <rFont val="ＭＳ Ｐ明朝"/>
        <family val="1"/>
        <charset val="128"/>
      </rPr>
      <t>委託料</t>
    </r>
    <rPh sb="5" eb="7">
      <t>イタク</t>
    </rPh>
    <rPh sb="7" eb="8">
      <t>リョウ</t>
    </rPh>
    <phoneticPr fontId="3"/>
  </si>
  <si>
    <t>調査委託費、舞台設営費</t>
    <rPh sb="0" eb="5">
      <t>チョウサイタクヒ</t>
    </rPh>
    <rPh sb="6" eb="10">
      <t>ブタイセツエイ</t>
    </rPh>
    <rPh sb="10" eb="11">
      <t>ヒ</t>
    </rPh>
    <phoneticPr fontId="3"/>
  </si>
  <si>
    <t>会場使用料、レンタカー等</t>
    <rPh sb="0" eb="5">
      <t>カイジョウシヨウリョウ</t>
    </rPh>
    <rPh sb="11" eb="12">
      <t>トウ</t>
    </rPh>
    <phoneticPr fontId="3"/>
  </si>
  <si>
    <t>（別紙3-2）</t>
    <rPh sb="1" eb="3">
      <t>ベッシ</t>
    </rPh>
    <phoneticPr fontId="3"/>
  </si>
  <si>
    <t>事業者名:　　　　　　　　　　　　　　　　　　　</t>
    <phoneticPr fontId="3"/>
  </si>
  <si>
    <t>事業名：　　　　　　　　　　　　　　　　　　　　</t>
    <phoneticPr fontId="3"/>
  </si>
  <si>
    <t>単位：円</t>
    <rPh sb="0" eb="2">
      <t>タンイ</t>
    </rPh>
    <rPh sb="3" eb="4">
      <t>エン</t>
    </rPh>
    <phoneticPr fontId="3"/>
  </si>
  <si>
    <t>項　目</t>
    <rPh sb="0" eb="1">
      <t>コウ</t>
    </rPh>
    <rPh sb="2" eb="3">
      <t>メ</t>
    </rPh>
    <phoneticPr fontId="3"/>
  </si>
  <si>
    <t>内　容</t>
    <rPh sb="0" eb="1">
      <t>ウチ</t>
    </rPh>
    <rPh sb="2" eb="3">
      <t>カタチ</t>
    </rPh>
    <phoneticPr fontId="3"/>
  </si>
  <si>
    <t>数量・単位</t>
    <rPh sb="0" eb="1">
      <t>カズ</t>
    </rPh>
    <rPh sb="1" eb="2">
      <t>リョウ</t>
    </rPh>
    <rPh sb="3" eb="5">
      <t>タンイ</t>
    </rPh>
    <phoneticPr fontId="3"/>
  </si>
  <si>
    <t>単　価
（税込）</t>
    <rPh sb="0" eb="1">
      <t>タン</t>
    </rPh>
    <rPh sb="2" eb="3">
      <t>アタイ</t>
    </rPh>
    <rPh sb="5" eb="7">
      <t>ゼイコミ</t>
    </rPh>
    <phoneticPr fontId="3"/>
  </si>
  <si>
    <t>金　額
（税込）</t>
    <rPh sb="0" eb="1">
      <t>カネ</t>
    </rPh>
    <rPh sb="2" eb="3">
      <t>ガク</t>
    </rPh>
    <rPh sb="5" eb="7">
      <t>ゼイコミ</t>
    </rPh>
    <phoneticPr fontId="3"/>
  </si>
  <si>
    <t>備　考
参考資料</t>
    <rPh sb="0" eb="1">
      <t>ソナエ</t>
    </rPh>
    <rPh sb="2" eb="3">
      <t>コウ</t>
    </rPh>
    <rPh sb="4" eb="8">
      <t>サンコウシリョウ</t>
    </rPh>
    <phoneticPr fontId="3"/>
  </si>
  <si>
    <t>人件費</t>
    <rPh sb="0" eb="3">
      <t>ジンケンヒ</t>
    </rPh>
    <phoneticPr fontId="3"/>
  </si>
  <si>
    <t>制作・運営</t>
    <rPh sb="0" eb="2">
      <t>セイサク</t>
    </rPh>
    <rPh sb="3" eb="5">
      <t>ウンエイ</t>
    </rPh>
    <phoneticPr fontId="3"/>
  </si>
  <si>
    <t>人</t>
    <rPh sb="0" eb="1">
      <t>ヒト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</si>
  <si>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</si>
  <si>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</si>
  <si>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経理</t>
    <rPh sb="0" eb="2">
      <t>ケイリ</t>
    </rPh>
    <phoneticPr fontId="3"/>
  </si>
  <si>
    <t>人件費小計</t>
    <rPh sb="0" eb="3">
      <t>ジンケンヒ</t>
    </rPh>
    <rPh sb="3" eb="5">
      <t>ショウケイ</t>
    </rPh>
    <phoneticPr fontId="3"/>
  </si>
  <si>
    <t>賃金</t>
    <rPh sb="0" eb="2">
      <t>チンギン</t>
    </rPh>
    <phoneticPr fontId="3"/>
  </si>
  <si>
    <t>アルバイト代</t>
    <rPh sb="5" eb="6">
      <t>ダイ</t>
    </rPh>
    <phoneticPr fontId="3"/>
  </si>
  <si>
    <t>賃金小計</t>
    <rPh sb="0" eb="2">
      <t>チンギン</t>
    </rPh>
    <rPh sb="2" eb="4">
      <t>ショウケイ</t>
    </rPh>
    <phoneticPr fontId="3"/>
  </si>
  <si>
    <t>報償費</t>
    <rPh sb="0" eb="3">
      <t>ホウショウヒ</t>
    </rPh>
    <phoneticPr fontId="3"/>
  </si>
  <si>
    <t>〇〇ワークショップ講師謝金</t>
    <rPh sb="9" eb="13">
      <t>コウシシャキン</t>
    </rPh>
    <phoneticPr fontId="3"/>
  </si>
  <si>
    <t>人</t>
    <rPh sb="0" eb="1">
      <t>ニン</t>
    </rPh>
    <phoneticPr fontId="3"/>
  </si>
  <si>
    <t>報-①</t>
    <rPh sb="0" eb="1">
      <t>ホウ</t>
    </rPh>
    <phoneticPr fontId="3"/>
  </si>
  <si>
    <t>会議謝金</t>
    <rPh sb="0" eb="4">
      <t>カイギシャキン</t>
    </rPh>
    <phoneticPr fontId="3"/>
  </si>
  <si>
    <t>報-②</t>
    <rPh sb="0" eb="1">
      <t>ホウ</t>
    </rPh>
    <phoneticPr fontId="3"/>
  </si>
  <si>
    <t>報償費小計</t>
    <rPh sb="0" eb="3">
      <t>ホウショウヒ</t>
    </rPh>
    <rPh sb="3" eb="5">
      <t>ショウケイ</t>
    </rPh>
    <phoneticPr fontId="3"/>
  </si>
  <si>
    <t>旅費</t>
    <rPh sb="0" eb="2">
      <t>リョヒ</t>
    </rPh>
    <phoneticPr fontId="3"/>
  </si>
  <si>
    <t>〇〇出張　航空運賃</t>
    <rPh sb="2" eb="4">
      <t>シュッチョウ</t>
    </rPh>
    <rPh sb="5" eb="9">
      <t>コウクウウンチン</t>
    </rPh>
    <phoneticPr fontId="3"/>
  </si>
  <si>
    <t>往復</t>
    <rPh sb="0" eb="2">
      <t>オウフク</t>
    </rPh>
    <phoneticPr fontId="3"/>
  </si>
  <si>
    <t>回</t>
    <rPh sb="0" eb="1">
      <t>カイ</t>
    </rPh>
    <phoneticPr fontId="3"/>
  </si>
  <si>
    <t>旅-①-1</t>
    <rPh sb="0" eb="1">
      <t>リョ</t>
    </rPh>
    <phoneticPr fontId="3"/>
  </si>
  <si>
    <t>○○出張　宿泊費</t>
    <rPh sb="2" eb="4">
      <t>シュッチョウ</t>
    </rPh>
    <rPh sb="5" eb="8">
      <t>シュクハクヒ</t>
    </rPh>
    <phoneticPr fontId="3"/>
  </si>
  <si>
    <t>泊</t>
    <rPh sb="0" eb="1">
      <t>ハク</t>
    </rPh>
    <phoneticPr fontId="3"/>
  </si>
  <si>
    <t>旅-①-2</t>
    <rPh sb="0" eb="1">
      <t>リョ</t>
    </rPh>
    <phoneticPr fontId="3"/>
  </si>
  <si>
    <t>旅費小計</t>
    <rPh sb="0" eb="2">
      <t>リョヒ</t>
    </rPh>
    <rPh sb="2" eb="4">
      <t>ショウケイ</t>
    </rPh>
    <phoneticPr fontId="3"/>
  </si>
  <si>
    <t>需用費</t>
    <rPh sb="0" eb="3">
      <t>ジュヨウヒ</t>
    </rPh>
    <phoneticPr fontId="3"/>
  </si>
  <si>
    <t>チラシ印刷費</t>
    <rPh sb="3" eb="6">
      <t>インサツヒ</t>
    </rPh>
    <phoneticPr fontId="3"/>
  </si>
  <si>
    <t>点</t>
    <rPh sb="0" eb="1">
      <t>テン</t>
    </rPh>
    <phoneticPr fontId="3"/>
  </si>
  <si>
    <t>式</t>
    <rPh sb="0" eb="1">
      <t>シキ</t>
    </rPh>
    <phoneticPr fontId="3"/>
  </si>
  <si>
    <t>需-①</t>
    <rPh sb="0" eb="1">
      <t>ジュ</t>
    </rPh>
    <phoneticPr fontId="3"/>
  </si>
  <si>
    <t>消耗品（A4用紙等）</t>
    <rPh sb="0" eb="3">
      <t>ショウモウヒン</t>
    </rPh>
    <rPh sb="6" eb="8">
      <t>ヨウシ</t>
    </rPh>
    <rPh sb="8" eb="9">
      <t>トウ</t>
    </rPh>
    <phoneticPr fontId="3"/>
  </si>
  <si>
    <t>需-②</t>
    <rPh sb="0" eb="1">
      <t>ジュ</t>
    </rPh>
    <phoneticPr fontId="3"/>
  </si>
  <si>
    <t>需用費小計</t>
    <rPh sb="0" eb="3">
      <t>ジュヨウヒ</t>
    </rPh>
    <rPh sb="3" eb="5">
      <t>ショウケイ</t>
    </rPh>
    <phoneticPr fontId="3"/>
  </si>
  <si>
    <t>役務費</t>
    <rPh sb="0" eb="2">
      <t>エキム</t>
    </rPh>
    <rPh sb="2" eb="3">
      <t>ヒ</t>
    </rPh>
    <phoneticPr fontId="3"/>
  </si>
  <si>
    <t>原稿料</t>
    <rPh sb="0" eb="3">
      <t>ゲンコウリョウ</t>
    </rPh>
    <phoneticPr fontId="3"/>
  </si>
  <si>
    <t>者</t>
    <rPh sb="0" eb="1">
      <t>シャ</t>
    </rPh>
    <phoneticPr fontId="3"/>
  </si>
  <si>
    <t>役-①～③</t>
    <rPh sb="0" eb="1">
      <t>ヤク</t>
    </rPh>
    <phoneticPr fontId="3"/>
  </si>
  <si>
    <t>ポスター、チラシデザイン料</t>
    <rPh sb="12" eb="13">
      <t>リョウ</t>
    </rPh>
    <phoneticPr fontId="3"/>
  </si>
  <si>
    <t>役-④</t>
    <rPh sb="0" eb="1">
      <t>ヤク</t>
    </rPh>
    <phoneticPr fontId="3"/>
  </si>
  <si>
    <t>役務費小計</t>
    <phoneticPr fontId="3"/>
  </si>
  <si>
    <t>委託料</t>
    <rPh sb="0" eb="3">
      <t>イタクリョウ</t>
    </rPh>
    <phoneticPr fontId="3"/>
  </si>
  <si>
    <t>調査委託費</t>
    <rPh sb="0" eb="4">
      <t>チョウサイタク</t>
    </rPh>
    <rPh sb="4" eb="5">
      <t>ヒ</t>
    </rPh>
    <phoneticPr fontId="3"/>
  </si>
  <si>
    <t>委-①</t>
    <rPh sb="0" eb="1">
      <t>イ</t>
    </rPh>
    <phoneticPr fontId="3"/>
  </si>
  <si>
    <t>舞台設営費</t>
    <rPh sb="0" eb="5">
      <t>ブタイセツエイヒ</t>
    </rPh>
    <phoneticPr fontId="3"/>
  </si>
  <si>
    <t>委-②</t>
    <rPh sb="0" eb="1">
      <t>イ</t>
    </rPh>
    <phoneticPr fontId="3"/>
  </si>
  <si>
    <t>委託料小計</t>
    <rPh sb="0" eb="2">
      <t>イタク</t>
    </rPh>
    <rPh sb="2" eb="3">
      <t>リョウ</t>
    </rPh>
    <rPh sb="3" eb="5">
      <t>ショウケイ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</si>
  <si>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</si>
  <si>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会場使用料</t>
    <rPh sb="0" eb="5">
      <t>カイジョウシヨウリョウ</t>
    </rPh>
    <phoneticPr fontId="3"/>
  </si>
  <si>
    <t>箇所</t>
    <rPh sb="0" eb="2">
      <t>カショ</t>
    </rPh>
    <phoneticPr fontId="3"/>
  </si>
  <si>
    <t>使-①</t>
    <rPh sb="0" eb="1">
      <t>シ</t>
    </rPh>
    <phoneticPr fontId="3"/>
  </si>
  <si>
    <t>レンタカー代</t>
    <rPh sb="5" eb="6">
      <t>ダイ</t>
    </rPh>
    <phoneticPr fontId="3"/>
  </si>
  <si>
    <t>使-②</t>
    <rPh sb="0" eb="1">
      <t>シ</t>
    </rPh>
    <phoneticPr fontId="3"/>
  </si>
  <si>
    <t>使用料及び賃借料小計</t>
    <rPh sb="0" eb="3">
      <t>シヨウリョウ</t>
    </rPh>
    <rPh sb="3" eb="4">
      <t>オヨ</t>
    </rPh>
    <rPh sb="5" eb="8">
      <t>チンシャクリョウ</t>
    </rPh>
    <rPh sb="8" eb="10">
      <t>ショウケイ</t>
    </rPh>
    <phoneticPr fontId="3"/>
  </si>
  <si>
    <t>区分</t>
    <rPh sb="0" eb="2">
      <t>クブン</t>
    </rPh>
    <phoneticPr fontId="3"/>
  </si>
  <si>
    <t>概算払請求</t>
    <rPh sb="0" eb="3">
      <t>ガイサンバラ</t>
    </rPh>
    <rPh sb="3" eb="5">
      <t>セイキュウ</t>
    </rPh>
    <phoneticPr fontId="3"/>
  </si>
  <si>
    <t>消費税</t>
    <rPh sb="0" eb="3">
      <t>ショウヒゼイ</t>
    </rPh>
    <phoneticPr fontId="3"/>
  </si>
  <si>
    <t>事業収支予算書</t>
    <phoneticPr fontId="3"/>
  </si>
  <si>
    <t>3名分</t>
    <rPh sb="1" eb="3">
      <t>メイブン</t>
    </rPh>
    <phoneticPr fontId="3"/>
  </si>
  <si>
    <t>金額 （税込）</t>
    <rPh sb="4" eb="6">
      <t>ゼイコミ</t>
    </rPh>
    <phoneticPr fontId="3"/>
  </si>
  <si>
    <t>プロモーション費用</t>
    <rPh sb="7" eb="9">
      <t>ヒヨウ</t>
    </rPh>
    <phoneticPr fontId="3"/>
  </si>
  <si>
    <t>補助事業に要する経費</t>
    <rPh sb="0" eb="4">
      <t>ホジョジギョウ</t>
    </rPh>
    <rPh sb="5" eb="6">
      <t>ヨウ</t>
    </rPh>
    <rPh sb="8" eb="10">
      <t>ケイヒ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</si>
  <si>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(7) </t>
    </r>
    <r>
      <rPr>
        <sz val="10"/>
        <rFont val="ＭＳ Ｐ明朝"/>
        <family val="1"/>
        <charset val="128"/>
      </rPr>
      <t>使用料
　及び賃借料</t>
    </r>
    <rPh sb="5" eb="8">
      <t>シヨウリョウ</t>
    </rPh>
    <rPh sb="10" eb="11">
      <t>オヨ</t>
    </rPh>
    <rPh sb="12" eb="15">
      <t>チンシャクリョウ</t>
    </rPh>
    <phoneticPr fontId="3"/>
  </si>
  <si>
    <t>支出の部</t>
    <rPh sb="0" eb="2">
      <t>シシュツ</t>
    </rPh>
    <rPh sb="3" eb="4">
      <t>ブ</t>
    </rPh>
    <phoneticPr fontId="3"/>
  </si>
  <si>
    <t>確認事項</t>
    <rPh sb="0" eb="4">
      <t>カクニンジコウ</t>
    </rPh>
    <phoneticPr fontId="3"/>
  </si>
  <si>
    <t>収入の部</t>
    <rPh sb="0" eb="2">
      <t>シュウニュウ</t>
    </rPh>
    <rPh sb="3" eb="4">
      <t>ブ</t>
    </rPh>
    <phoneticPr fontId="3"/>
  </si>
  <si>
    <t>事業名：　　　　　　　　　　　　　　　　　　　　　　　　　　　　　　</t>
    <rPh sb="0" eb="2">
      <t>ジギョウ</t>
    </rPh>
    <rPh sb="2" eb="3">
      <t>メイ</t>
    </rPh>
    <phoneticPr fontId="3"/>
  </si>
  <si>
    <t>補助率</t>
    <rPh sb="0" eb="2">
      <t>ホジョ</t>
    </rPh>
    <rPh sb="2" eb="3">
      <t>リツ</t>
    </rPh>
    <phoneticPr fontId="3"/>
  </si>
  <si>
    <r>
      <rPr>
        <sz val="11"/>
        <rFont val="ＭＳ Ｐ明朝"/>
        <family val="1"/>
        <charset val="128"/>
      </rPr>
      <t>／</t>
    </r>
    <r>
      <rPr>
        <sz val="11"/>
        <rFont val="Century"/>
        <family val="1"/>
      </rPr>
      <t>10</t>
    </r>
    <phoneticPr fontId="3"/>
  </si>
  <si>
    <t>円</t>
    <rPh sb="0" eb="1">
      <t>エン</t>
    </rPh>
    <phoneticPr fontId="3"/>
  </si>
  <si>
    <r>
      <t>1</t>
    </r>
    <r>
      <rPr>
        <sz val="11"/>
        <rFont val="ＭＳ Ｐ明朝"/>
        <family val="1"/>
        <charset val="128"/>
      </rPr>
      <t>年目：</t>
    </r>
    <r>
      <rPr>
        <sz val="11"/>
        <rFont val="Century"/>
        <family val="1"/>
      </rPr>
      <t>9/10</t>
    </r>
    <r>
      <rPr>
        <sz val="11"/>
        <rFont val="ＭＳ Ｐ明朝"/>
        <family val="1"/>
        <charset val="128"/>
      </rPr>
      <t>　　　</t>
    </r>
    <r>
      <rPr>
        <sz val="11"/>
        <rFont val="Century"/>
        <family val="1"/>
      </rPr>
      <t>2</t>
    </r>
    <r>
      <rPr>
        <sz val="11"/>
        <rFont val="ＭＳ Ｐ明朝"/>
        <family val="1"/>
        <charset val="128"/>
      </rPr>
      <t>年目：</t>
    </r>
    <r>
      <rPr>
        <sz val="11"/>
        <rFont val="Century"/>
        <family val="1"/>
      </rPr>
      <t>8/10</t>
    </r>
    <r>
      <rPr>
        <sz val="11"/>
        <rFont val="ＭＳ Ｐ明朝"/>
        <family val="1"/>
        <charset val="128"/>
      </rPr>
      <t>　　　</t>
    </r>
    <r>
      <rPr>
        <sz val="11"/>
        <rFont val="Century"/>
        <family val="1"/>
      </rPr>
      <t>3</t>
    </r>
    <r>
      <rPr>
        <sz val="11"/>
        <rFont val="ＭＳ Ｐ明朝"/>
        <family val="1"/>
        <charset val="128"/>
      </rPr>
      <t>年目：</t>
    </r>
    <r>
      <rPr>
        <sz val="11"/>
        <rFont val="Century"/>
        <family val="1"/>
      </rPr>
      <t>7/10</t>
    </r>
    <phoneticPr fontId="3"/>
  </si>
  <si>
    <t>補助上限額</t>
    <rPh sb="0" eb="5">
      <t>ホジョジョウゲンガク</t>
    </rPh>
    <phoneticPr fontId="3"/>
  </si>
  <si>
    <t>合計額</t>
    <rPh sb="0" eb="2">
      <t>ゴウケイ</t>
    </rPh>
    <rPh sb="2" eb="3">
      <t>ガク</t>
    </rPh>
    <phoneticPr fontId="3"/>
  </si>
  <si>
    <t>経費明細表及び事業費の調達方法</t>
    <rPh sb="0" eb="2">
      <t>ケイヒ</t>
    </rPh>
    <rPh sb="2" eb="5">
      <t>メイサイヒョウ</t>
    </rPh>
    <rPh sb="5" eb="6">
      <t>オヨ</t>
    </rPh>
    <rPh sb="7" eb="10">
      <t>ジギョウヒ</t>
    </rPh>
    <phoneticPr fontId="3"/>
  </si>
  <si>
    <t xml:space="preserve">事業者名:　  　　　 　　　　　　　　　　　　　 </t>
    <phoneticPr fontId="3"/>
  </si>
  <si>
    <t>費　目</t>
    <rPh sb="0" eb="1">
      <t>ヒ</t>
    </rPh>
    <rPh sb="2" eb="3">
      <t>メ</t>
    </rPh>
    <phoneticPr fontId="3"/>
  </si>
  <si>
    <t>（単位：円）</t>
    <phoneticPr fontId="3"/>
  </si>
  <si>
    <t>(1)～(7)　合計</t>
    <rPh sb="8" eb="10">
      <t>ゴウケイ</t>
    </rPh>
    <phoneticPr fontId="3"/>
  </si>
  <si>
    <t>補助金交付希望額の算定</t>
    <rPh sb="0" eb="3">
      <t>ホジョキン</t>
    </rPh>
    <rPh sb="3" eb="8">
      <t>コウフキボウガク</t>
    </rPh>
    <rPh sb="9" eb="11">
      <t>サンテイ</t>
    </rPh>
    <phoneticPr fontId="3"/>
  </si>
  <si>
    <r>
      <t>《必須》下記、該当する事業者区分を「■」にしてください↓　</t>
    </r>
    <r>
      <rPr>
        <b/>
        <sz val="10"/>
        <rFont val="ＭＳ 明朝"/>
        <family val="1"/>
        <charset val="128"/>
      </rPr>
      <t>※計算方法が変わります。</t>
    </r>
    <r>
      <rPr>
        <sz val="10"/>
        <rFont val="ＭＳ 明朝"/>
        <family val="1"/>
        <charset val="128"/>
      </rPr>
      <t>　</t>
    </r>
    <phoneticPr fontId="3"/>
  </si>
  <si>
    <t>１　人件費</t>
    <rPh sb="2" eb="5">
      <t>ジンケンヒ</t>
    </rPh>
    <phoneticPr fontId="3"/>
  </si>
  <si>
    <t>２　事業費</t>
    <phoneticPr fontId="3"/>
  </si>
  <si>
    <r>
      <t xml:space="preserve">消費税等仕入控除税額計（Y)
</t>
    </r>
    <r>
      <rPr>
        <sz val="10"/>
        <rFont val="ＭＳ Ｐ明朝"/>
        <family val="1"/>
        <charset val="128"/>
      </rPr>
      <t>　※（X)の消費税額</t>
    </r>
    <rPh sb="21" eb="25">
      <t>ショウヒゼイガク</t>
    </rPh>
    <phoneticPr fontId="3"/>
  </si>
  <si>
    <t>事業期間中における
事業費の調達方法</t>
    <rPh sb="0" eb="2">
      <t>ジギョウ</t>
    </rPh>
    <rPh sb="2" eb="5">
      <t>キカンチュウ</t>
    </rPh>
    <rPh sb="10" eb="13">
      <t>ジギョウヒ</t>
    </rPh>
    <rPh sb="14" eb="18">
      <t>チョウタツホウホウ</t>
    </rPh>
    <phoneticPr fontId="3"/>
  </si>
  <si>
    <t>補助金交付希望額</t>
    <rPh sb="0" eb="8">
      <t>ホジョキンコウフキボウガク</t>
    </rPh>
    <phoneticPr fontId="3"/>
  </si>
  <si>
    <t>※　必要に応じて記入欄（行）を追加してください。</t>
    <rPh sb="12" eb="13">
      <t>ギョウ</t>
    </rPh>
    <rPh sb="15" eb="17">
      <t>ツイカ</t>
    </rPh>
    <phoneticPr fontId="3"/>
  </si>
  <si>
    <t>※　「概算払請求」を希望する場合、補助金交付希望額の５割以内（千円未満切り捨て）で請求できます。</t>
    <phoneticPr fontId="3"/>
  </si>
  <si>
    <t>２　事業費の調達方法</t>
    <rPh sb="2" eb="5">
      <t>ジギョウヒ</t>
    </rPh>
    <rPh sb="6" eb="8">
      <t>チョウタツ</t>
    </rPh>
    <rPh sb="8" eb="10">
      <t>ホウホウ</t>
    </rPh>
    <phoneticPr fontId="3"/>
  </si>
  <si>
    <t>１　経費明細表</t>
    <rPh sb="2" eb="4">
      <t>ケイヒ</t>
    </rPh>
    <rPh sb="4" eb="7">
      <t>メイサイヒョウ</t>
    </rPh>
    <phoneticPr fontId="3"/>
  </si>
  <si>
    <t>借入</t>
    <rPh sb="0" eb="2">
      <t>カリイレ</t>
    </rPh>
    <phoneticPr fontId="3"/>
  </si>
  <si>
    <t>事業収入</t>
    <rPh sb="0" eb="2">
      <t>ジギョウ</t>
    </rPh>
    <rPh sb="2" eb="4">
      <t>シュウニュウ</t>
    </rPh>
    <phoneticPr fontId="3"/>
  </si>
  <si>
    <t>調達先等</t>
    <rPh sb="0" eb="3">
      <t>チョウタツサキ</t>
    </rPh>
    <rPh sb="3" eb="4">
      <t>ナド</t>
    </rPh>
    <phoneticPr fontId="3"/>
  </si>
  <si>
    <r>
      <rPr>
        <sz val="11"/>
        <rFont val="ＭＳ Ｐ明朝"/>
        <family val="1"/>
        <charset val="128"/>
      </rPr>
      <t>委託料調整後の経費（X)</t>
    </r>
    <r>
      <rPr>
        <b/>
        <sz val="11"/>
        <rFont val="ＭＳ Ｐ明朝"/>
        <family val="1"/>
        <charset val="128"/>
      </rPr>
      <t xml:space="preserve">
</t>
    </r>
    <r>
      <rPr>
        <sz val="11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※ (B)-(W)</t>
    </r>
    <rPh sb="0" eb="3">
      <t>イタクリョウ</t>
    </rPh>
    <rPh sb="3" eb="6">
      <t>チョウセイゴ</t>
    </rPh>
    <rPh sb="7" eb="9">
      <t>ケイヒ</t>
    </rPh>
    <phoneticPr fontId="3"/>
  </si>
  <si>
    <r>
      <t xml:space="preserve">委託料の自己負担額（W)
</t>
    </r>
    <r>
      <rPr>
        <sz val="10"/>
        <rFont val="ＭＳ Ｐ明朝"/>
        <family val="1"/>
        <charset val="128"/>
      </rPr>
      <t>※委託料の上限（(B)×0.3）を上回る額</t>
    </r>
    <rPh sb="0" eb="3">
      <t>イタクリョウ</t>
    </rPh>
    <rPh sb="4" eb="9">
      <t>ジコフタンガク</t>
    </rPh>
    <rPh sb="14" eb="17">
      <t>イタクリョウ</t>
    </rPh>
    <rPh sb="18" eb="20">
      <t>ジョウゲン</t>
    </rPh>
    <rPh sb="30" eb="32">
      <t>ウワマワ</t>
    </rPh>
    <rPh sb="33" eb="34">
      <t>ガク</t>
    </rPh>
    <phoneticPr fontId="3"/>
  </si>
  <si>
    <r>
      <t xml:space="preserve"> 免税事業者
</t>
    </r>
    <r>
      <rPr>
        <sz val="8"/>
        <rFont val="ＭＳ 明朝"/>
        <family val="1"/>
        <charset val="128"/>
      </rPr>
      <t xml:space="preserve"> (※「免税事業者」の確認書類が提出不可の
    場合「課税事業者」を選択してください。)</t>
    </r>
    <rPh sb="11" eb="13">
      <t>メンゼイ</t>
    </rPh>
    <rPh sb="13" eb="16">
      <t>ジギョウシャ</t>
    </rPh>
    <rPh sb="18" eb="20">
      <t>カクニン</t>
    </rPh>
    <rPh sb="20" eb="22">
      <t>ショルイ</t>
    </rPh>
    <rPh sb="22" eb="24">
      <t>ショウショルイ</t>
    </rPh>
    <rPh sb="23" eb="25">
      <t>テイシュツ</t>
    </rPh>
    <rPh sb="25" eb="27">
      <t>フカ</t>
    </rPh>
    <rPh sb="33" eb="35">
      <t>バアイ</t>
    </rPh>
    <rPh sb="36" eb="41">
      <t>カゼイジギョウシャ</t>
    </rPh>
    <rPh sb="43" eb="45">
      <t>センタク</t>
    </rPh>
    <phoneticPr fontId="13"/>
  </si>
  <si>
    <t>1名分×（5時間×20日）
×1,250円</t>
    <rPh sb="1" eb="3">
      <t>メイブン</t>
    </rPh>
    <rPh sb="6" eb="8">
      <t>ジカン</t>
    </rPh>
    <rPh sb="11" eb="12">
      <t>ニチ</t>
    </rPh>
    <rPh sb="20" eb="21">
      <t>エン</t>
    </rPh>
    <phoneticPr fontId="3"/>
  </si>
  <si>
    <t>補助金の支払いは、原則補助事業終了後の精算払いとなるため、補助事業実施期間中の事業費を確保する必要があります。</t>
    <rPh sb="4" eb="6">
      <t>シハラ</t>
    </rPh>
    <rPh sb="39" eb="42">
      <t>ジギョウヒ</t>
    </rPh>
    <phoneticPr fontId="3"/>
  </si>
  <si>
    <t>自己資金</t>
    <rPh sb="0" eb="2">
      <t>ジコ</t>
    </rPh>
    <rPh sb="2" eb="4">
      <t>シキン</t>
    </rPh>
    <phoneticPr fontId="3"/>
  </si>
  <si>
    <r>
      <rPr>
        <b/>
        <sz val="11"/>
        <rFont val="ＭＳ Ｐ明朝"/>
        <family val="1"/>
        <charset val="128"/>
      </rPr>
      <t>補助対象経費（Z)</t>
    </r>
    <r>
      <rPr>
        <sz val="11"/>
        <rFont val="ＭＳ Ｐ明朝"/>
        <family val="1"/>
        <charset val="128"/>
      </rPr>
      <t xml:space="preserve">
　※課税事業者：(X)-(Y)
　※免税事業者：(X)</t>
    </r>
    <rPh sb="0" eb="4">
      <t>ホジョタイショウ</t>
    </rPh>
    <rPh sb="4" eb="6">
      <t>ケイヒ</t>
    </rPh>
    <rPh sb="12" eb="17">
      <t>カゼイジギョウシャ</t>
    </rPh>
    <rPh sb="28" eb="30">
      <t>メンゼイ</t>
    </rPh>
    <rPh sb="30" eb="33">
      <t>ジギョウシャ</t>
    </rPh>
    <phoneticPr fontId="3"/>
  </si>
  <si>
    <t xml:space="preserve">補助事業に要する経費（D） </t>
    <phoneticPr fontId="3"/>
  </si>
  <si>
    <t>総額（A）＋（B）＋（C）</t>
    <rPh sb="0" eb="2">
      <t>ソウガク</t>
    </rPh>
    <phoneticPr fontId="3"/>
  </si>
  <si>
    <t>補助対象経費（Z）に補助率を
乗じた額</t>
    <rPh sb="0" eb="2">
      <t>ホジョ</t>
    </rPh>
    <rPh sb="2" eb="4">
      <t>タイショウ</t>
    </rPh>
    <rPh sb="4" eb="6">
      <t>ケイヒ</t>
    </rPh>
    <rPh sb="10" eb="12">
      <t>ホジョ</t>
    </rPh>
    <rPh sb="12" eb="13">
      <t>リツ</t>
    </rPh>
    <rPh sb="15" eb="16">
      <t>ジョウ</t>
    </rPh>
    <rPh sb="18" eb="19">
      <t>ガク</t>
    </rPh>
    <phoneticPr fontId="3"/>
  </si>
  <si>
    <r>
      <rPr>
        <sz val="11"/>
        <rFont val="ＭＳ Ｐ明朝"/>
        <family val="1"/>
        <charset val="128"/>
      </rPr>
      <t>以下の</t>
    </r>
    <r>
      <rPr>
        <sz val="11"/>
        <rFont val="Segoe UI Symbol"/>
        <family val="1"/>
      </rPr>
      <t>①</t>
    </r>
    <r>
      <rPr>
        <sz val="11"/>
        <rFont val="ＭＳ Ｐ明朝"/>
        <family val="1"/>
        <charset val="128"/>
      </rPr>
      <t>～</t>
    </r>
    <r>
      <rPr>
        <sz val="11"/>
        <rFont val="Segoe UI Symbol"/>
        <family val="1"/>
      </rPr>
      <t>③</t>
    </r>
    <r>
      <rPr>
        <sz val="11"/>
        <rFont val="ＭＳ Ｐ明朝"/>
        <family val="1"/>
        <charset val="128"/>
      </rPr>
      <t>のうちいずれか低い額（千円未満切り捨て）</t>
    </r>
    <r>
      <rPr>
        <sz val="11"/>
        <rFont val="Century"/>
        <family val="1"/>
      </rPr>
      <t xml:space="preserve">
</t>
    </r>
    <r>
      <rPr>
        <sz val="10"/>
        <rFont val="Segoe UI Symbol"/>
        <family val="1"/>
      </rPr>
      <t>①</t>
    </r>
    <r>
      <rPr>
        <sz val="10"/>
        <rFont val="Century"/>
        <family val="1"/>
      </rPr>
      <t>(Z)</t>
    </r>
    <r>
      <rPr>
        <sz val="10"/>
        <rFont val="ＭＳ Ｐ明朝"/>
        <family val="1"/>
        <charset val="128"/>
      </rPr>
      <t>に補助率を乗じた額</t>
    </r>
    <r>
      <rPr>
        <sz val="11"/>
        <rFont val="Century"/>
        <family val="1"/>
      </rPr>
      <t xml:space="preserve">
</t>
    </r>
    <r>
      <rPr>
        <sz val="10"/>
        <rFont val="Segoe UI Symbol"/>
        <family val="1"/>
      </rPr>
      <t>②</t>
    </r>
    <r>
      <rPr>
        <sz val="10"/>
        <rFont val="Century"/>
        <family val="1"/>
      </rPr>
      <t>(Z)</t>
    </r>
    <r>
      <rPr>
        <sz val="10"/>
        <rFont val="ＭＳ Ｐ明朝"/>
        <family val="1"/>
        <charset val="128"/>
      </rPr>
      <t>－</t>
    </r>
    <r>
      <rPr>
        <sz val="10"/>
        <rFont val="Century"/>
        <family val="1"/>
      </rPr>
      <t>(A)</t>
    </r>
    <r>
      <rPr>
        <sz val="10"/>
        <rFont val="ＭＳ Ｐ明朝"/>
        <family val="1"/>
        <charset val="128"/>
      </rPr>
      <t>　※（</t>
    </r>
    <r>
      <rPr>
        <sz val="10"/>
        <rFont val="Century"/>
        <family val="1"/>
      </rPr>
      <t>A)</t>
    </r>
    <r>
      <rPr>
        <sz val="10"/>
        <rFont val="ＭＳ Ｐ明朝"/>
        <family val="1"/>
        <charset val="128"/>
      </rPr>
      <t>は課税事業者の場合は消費税を除いた額</t>
    </r>
    <r>
      <rPr>
        <sz val="11"/>
        <rFont val="Century"/>
        <family val="1"/>
      </rPr>
      <t xml:space="preserve">
</t>
    </r>
    <r>
      <rPr>
        <sz val="10"/>
        <rFont val="Segoe UI Symbol"/>
        <family val="1"/>
      </rPr>
      <t>③</t>
    </r>
    <r>
      <rPr>
        <sz val="10"/>
        <rFont val="ＭＳ Ｐ明朝"/>
        <family val="1"/>
        <charset val="128"/>
      </rPr>
      <t>補助上限額</t>
    </r>
    <rPh sb="0" eb="2">
      <t>イカ</t>
    </rPh>
    <rPh sb="53" eb="58">
      <t>カゼイジギョウシャ</t>
    </rPh>
    <rPh sb="59" eb="61">
      <t>バアイ</t>
    </rPh>
    <rPh sb="62" eb="65">
      <t>ショウヒゼイ</t>
    </rPh>
    <rPh sb="66" eb="67">
      <t>ノゾ</t>
    </rPh>
    <rPh sb="69" eb="70">
      <t>ガク</t>
    </rPh>
    <rPh sb="72" eb="77">
      <t>ホジョジョウゲンガク</t>
    </rPh>
    <phoneticPr fontId="3"/>
  </si>
  <si>
    <t>１　事業収入（A）</t>
    <rPh sb="2" eb="4">
      <t>ジギョウ</t>
    </rPh>
    <rPh sb="4" eb="6">
      <t>シュウニュウ</t>
    </rPh>
    <phoneticPr fontId="3"/>
  </si>
  <si>
    <t>２　自己負担金（B）</t>
    <rPh sb="2" eb="6">
      <t>ジコフタン</t>
    </rPh>
    <rPh sb="6" eb="7">
      <t>キン</t>
    </rPh>
    <phoneticPr fontId="3"/>
  </si>
  <si>
    <t>３　補助金交付希望額（C）</t>
    <rPh sb="2" eb="5">
      <t>ホジョキン</t>
    </rPh>
    <rPh sb="5" eb="6">
      <t>コウ</t>
    </rPh>
    <rPh sb="6" eb="7">
      <t>ツキ</t>
    </rPh>
    <rPh sb="7" eb="10">
      <t>キボウガク</t>
    </rPh>
    <phoneticPr fontId="3"/>
  </si>
  <si>
    <r>
      <rPr>
        <sz val="11"/>
        <rFont val="ＭＳ Ｐ明朝"/>
        <family val="1"/>
        <charset val="128"/>
      </rPr>
      <t>以下の</t>
    </r>
    <r>
      <rPr>
        <sz val="11"/>
        <rFont val="Segoe UI Symbol"/>
        <family val="1"/>
      </rPr>
      <t>①</t>
    </r>
    <r>
      <rPr>
        <sz val="11"/>
        <rFont val="ＭＳ Ｐ明朝"/>
        <family val="1"/>
        <charset val="128"/>
      </rPr>
      <t>～</t>
    </r>
    <r>
      <rPr>
        <sz val="11"/>
        <rFont val="Segoe UI Symbol"/>
        <family val="1"/>
      </rPr>
      <t>③</t>
    </r>
    <r>
      <rPr>
        <sz val="11"/>
        <rFont val="ＭＳ Ｐ明朝"/>
        <family val="1"/>
        <charset val="128"/>
      </rPr>
      <t>のうちいずれか低い額（千円未満切り捨て）</t>
    </r>
    <r>
      <rPr>
        <sz val="11"/>
        <rFont val="Century"/>
        <family val="1"/>
      </rPr>
      <t xml:space="preserve">
</t>
    </r>
    <r>
      <rPr>
        <sz val="10"/>
        <rFont val="Segoe UI Symbol"/>
        <family val="1"/>
      </rPr>
      <t>①</t>
    </r>
    <r>
      <rPr>
        <sz val="10"/>
        <rFont val="Century"/>
        <family val="1"/>
      </rPr>
      <t>(Z)</t>
    </r>
    <r>
      <rPr>
        <sz val="10"/>
        <rFont val="ＭＳ Ｐ明朝"/>
        <family val="1"/>
        <charset val="128"/>
      </rPr>
      <t>に補助率を乗じた額</t>
    </r>
    <r>
      <rPr>
        <sz val="10"/>
        <rFont val="Century"/>
        <family val="1"/>
      </rPr>
      <t xml:space="preserve">
</t>
    </r>
    <r>
      <rPr>
        <sz val="10"/>
        <rFont val="Segoe UI Symbol"/>
        <family val="1"/>
      </rPr>
      <t>②</t>
    </r>
    <r>
      <rPr>
        <sz val="10"/>
        <rFont val="Century"/>
        <family val="1"/>
      </rPr>
      <t>(Z)</t>
    </r>
    <r>
      <rPr>
        <sz val="10"/>
        <rFont val="ＭＳ Ｐ明朝"/>
        <family val="1"/>
        <charset val="128"/>
      </rPr>
      <t>－</t>
    </r>
    <r>
      <rPr>
        <sz val="10"/>
        <rFont val="Century"/>
        <family val="1"/>
      </rPr>
      <t>(A)</t>
    </r>
    <r>
      <rPr>
        <sz val="10"/>
        <rFont val="ＭＳ Ｐ明朝"/>
        <family val="1"/>
        <charset val="128"/>
      </rPr>
      <t>　※（</t>
    </r>
    <r>
      <rPr>
        <sz val="10"/>
        <rFont val="Century"/>
        <family val="1"/>
      </rPr>
      <t>A)</t>
    </r>
    <r>
      <rPr>
        <sz val="10"/>
        <rFont val="ＭＳ Ｐ明朝"/>
        <family val="1"/>
        <charset val="128"/>
      </rPr>
      <t>は課税事業者の場合は消費税を除いた額</t>
    </r>
    <r>
      <rPr>
        <sz val="10"/>
        <rFont val="Century"/>
        <family val="1"/>
      </rPr>
      <t xml:space="preserve">
</t>
    </r>
    <r>
      <rPr>
        <sz val="10"/>
        <rFont val="Segoe UI Symbol"/>
        <family val="1"/>
      </rPr>
      <t>③</t>
    </r>
    <r>
      <rPr>
        <sz val="10"/>
        <rFont val="ＭＳ Ｐ明朝"/>
        <family val="1"/>
        <charset val="128"/>
      </rPr>
      <t>補助上限額</t>
    </r>
    <rPh sb="0" eb="2">
      <t>イカ</t>
    </rPh>
    <rPh sb="32" eb="34">
      <t>ホジョ</t>
    </rPh>
    <rPh sb="34" eb="35">
      <t>リツ</t>
    </rPh>
    <rPh sb="36" eb="37">
      <t>ジョウ</t>
    </rPh>
    <rPh sb="39" eb="40">
      <t>ガク</t>
    </rPh>
    <rPh sb="55" eb="57">
      <t>カゼイ</t>
    </rPh>
    <rPh sb="57" eb="60">
      <t>ジギョウシャ</t>
    </rPh>
    <rPh sb="61" eb="63">
      <t>バアイ</t>
    </rPh>
    <rPh sb="64" eb="67">
      <t>ショウヒゼイ</t>
    </rPh>
    <rPh sb="68" eb="69">
      <t>ノゾ</t>
    </rPh>
    <rPh sb="71" eb="72">
      <t>ガク</t>
    </rPh>
    <rPh sb="74" eb="76">
      <t>ホジョ</t>
    </rPh>
    <rPh sb="76" eb="78">
      <t>ジョウゲン</t>
    </rPh>
    <rPh sb="78" eb="79">
      <t>ガク</t>
    </rPh>
    <phoneticPr fontId="3"/>
  </si>
  <si>
    <r>
      <rPr>
        <sz val="10"/>
        <rFont val="ＭＳ Ｐ明朝"/>
        <family val="1"/>
        <charset val="128"/>
      </rPr>
      <t>以下の</t>
    </r>
    <r>
      <rPr>
        <sz val="10"/>
        <rFont val="Segoe UI Symbol"/>
        <family val="1"/>
      </rPr>
      <t>①</t>
    </r>
    <r>
      <rPr>
        <sz val="10"/>
        <rFont val="ＭＳ Ｐ明朝"/>
        <family val="1"/>
        <charset val="128"/>
      </rPr>
      <t>～</t>
    </r>
    <r>
      <rPr>
        <sz val="10"/>
        <rFont val="Segoe UI Symbol"/>
        <family val="1"/>
      </rPr>
      <t>③</t>
    </r>
    <r>
      <rPr>
        <sz val="10"/>
        <rFont val="ＭＳ Ｐ明朝"/>
        <family val="1"/>
        <charset val="128"/>
      </rPr>
      <t>のうちいずれか低い額（千円未満切り捨て）</t>
    </r>
    <r>
      <rPr>
        <sz val="10"/>
        <rFont val="Century"/>
        <family val="1"/>
        <charset val="128"/>
      </rPr>
      <t xml:space="preserve">
</t>
    </r>
    <r>
      <rPr>
        <sz val="10"/>
        <rFont val="Segoe UI Symbol"/>
        <family val="1"/>
      </rPr>
      <t>①</t>
    </r>
    <r>
      <rPr>
        <sz val="10"/>
        <rFont val="Century"/>
        <family val="1"/>
        <charset val="128"/>
      </rPr>
      <t>(Z)</t>
    </r>
    <r>
      <rPr>
        <sz val="10"/>
        <rFont val="ＭＳ Ｐ明朝"/>
        <family val="1"/>
        <charset val="128"/>
      </rPr>
      <t>に補助率を乗じた額</t>
    </r>
    <r>
      <rPr>
        <sz val="10"/>
        <rFont val="Century"/>
        <family val="1"/>
        <charset val="128"/>
      </rPr>
      <t xml:space="preserve">
</t>
    </r>
    <r>
      <rPr>
        <sz val="10"/>
        <rFont val="Segoe UI Symbol"/>
        <family val="1"/>
      </rPr>
      <t>②</t>
    </r>
    <r>
      <rPr>
        <sz val="10"/>
        <rFont val="Century"/>
        <family val="1"/>
        <charset val="128"/>
      </rPr>
      <t>(Z)</t>
    </r>
    <r>
      <rPr>
        <sz val="10"/>
        <rFont val="ＭＳ Ｐ明朝"/>
        <family val="1"/>
        <charset val="128"/>
      </rPr>
      <t>－</t>
    </r>
    <r>
      <rPr>
        <sz val="10"/>
        <rFont val="Century"/>
        <family val="1"/>
        <charset val="128"/>
      </rPr>
      <t>(A)</t>
    </r>
    <r>
      <rPr>
        <sz val="10"/>
        <rFont val="ＭＳ Ｐ明朝"/>
        <family val="1"/>
        <charset val="128"/>
      </rPr>
      <t>　※（</t>
    </r>
    <r>
      <rPr>
        <sz val="10"/>
        <rFont val="Century"/>
        <family val="1"/>
        <charset val="128"/>
      </rPr>
      <t>A)</t>
    </r>
    <r>
      <rPr>
        <sz val="10"/>
        <rFont val="ＭＳ Ｐ明朝"/>
        <family val="1"/>
        <charset val="128"/>
      </rPr>
      <t>は課税事業者の場合は消費税を除いた額</t>
    </r>
    <r>
      <rPr>
        <sz val="10"/>
        <rFont val="Century"/>
        <family val="1"/>
        <charset val="128"/>
      </rPr>
      <t xml:space="preserve">
</t>
    </r>
    <r>
      <rPr>
        <sz val="10"/>
        <rFont val="Segoe UI Symbol"/>
        <family val="1"/>
      </rPr>
      <t>③</t>
    </r>
    <r>
      <rPr>
        <sz val="10"/>
        <rFont val="ＭＳ Ｐ明朝"/>
        <family val="1"/>
        <charset val="128"/>
      </rPr>
      <t>補助上限額</t>
    </r>
    <rPh sb="0" eb="2">
      <t>イカ</t>
    </rPh>
    <rPh sb="13" eb="14">
      <t>ヒク</t>
    </rPh>
    <rPh sb="15" eb="16">
      <t>ガク</t>
    </rPh>
    <rPh sb="17" eb="19">
      <t>センエン</t>
    </rPh>
    <rPh sb="19" eb="21">
      <t>ミマン</t>
    </rPh>
    <rPh sb="21" eb="22">
      <t>キ</t>
    </rPh>
    <rPh sb="23" eb="24">
      <t>ス</t>
    </rPh>
    <rPh sb="32" eb="34">
      <t>ホジョ</t>
    </rPh>
    <rPh sb="34" eb="35">
      <t>リツ</t>
    </rPh>
    <rPh sb="36" eb="37">
      <t>ジョウ</t>
    </rPh>
    <rPh sb="39" eb="40">
      <t>ガク</t>
    </rPh>
    <rPh sb="55" eb="57">
      <t>カゼイ</t>
    </rPh>
    <rPh sb="57" eb="60">
      <t>ジギョウシャ</t>
    </rPh>
    <rPh sb="61" eb="63">
      <t>バアイ</t>
    </rPh>
    <rPh sb="64" eb="67">
      <t>ショウヒゼイ</t>
    </rPh>
    <rPh sb="68" eb="69">
      <t>ノゾ</t>
    </rPh>
    <rPh sb="71" eb="72">
      <t>ガク</t>
    </rPh>
    <rPh sb="74" eb="76">
      <t>ホジョ</t>
    </rPh>
    <rPh sb="76" eb="78">
      <t>ジョウゲン</t>
    </rPh>
    <rPh sb="78" eb="79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</si>
</sst>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"/>
    <numFmt numFmtId="178" formatCode="0_);[Red]\(0\)"/>
  </numFmts>
  <fonts count="3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Century"/>
      <family val="1"/>
    </font>
    <font>
      <sz val="6"/>
      <name val="游ゴシック"/>
      <family val="2"/>
      <charset val="128"/>
      <scheme val="minor"/>
    </font>
    <font>
      <sz val="11"/>
      <name val="Century"/>
      <family val="1"/>
      <charset val="128"/>
    </font>
    <font>
      <sz val="11"/>
      <name val="ＭＳ Ｐ明朝"/>
      <family val="1"/>
      <charset val="128"/>
    </font>
    <font>
      <sz val="11"/>
      <name val="Times New Roman"/>
      <family val="1"/>
    </font>
    <font>
      <u/>
      <sz val="11"/>
      <name val="ＭＳ 明朝"/>
      <family val="1"/>
      <charset val="128"/>
    </font>
    <font>
      <u/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Meiryo UI"/>
      <family val="3"/>
      <charset val="128"/>
    </font>
    <font>
      <sz val="6"/>
      <name val="ＭＳ Ｐゴシック"/>
      <family val="3"/>
      <charset val="128"/>
    </font>
    <font>
      <sz val="10"/>
      <name val="Century"/>
      <family val="1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4"/>
      <name val="Century"/>
      <family val="1"/>
    </font>
    <font>
      <b/>
      <sz val="14"/>
      <name val="Century"/>
      <family val="1"/>
    </font>
    <font>
      <b/>
      <sz val="14"/>
      <name val="ＭＳ Ｐ明朝"/>
      <family val="1"/>
      <charset val="128"/>
    </font>
    <font>
      <b/>
      <sz val="11"/>
      <name val="Century"/>
      <family val="1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Century"/>
      <family val="1"/>
      <charset val="128"/>
    </font>
    <font>
      <sz val="11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Times New Roman"/>
      <family val="1"/>
      <charset val="128"/>
    </font>
    <font>
      <b/>
      <sz val="11"/>
      <name val="ＭＳ Ｐゴシック"/>
      <family val="3"/>
      <charset val="128"/>
    </font>
    <font>
      <sz val="10"/>
      <name val="Times New Roman"/>
      <family val="1"/>
      <charset val="128"/>
    </font>
    <font>
      <sz val="9.5"/>
      <name val="ＭＳ Ｐゴシック"/>
      <family val="3"/>
      <charset val="128"/>
    </font>
    <font>
      <b/>
      <sz val="10"/>
      <name val="Century"/>
      <family val="1"/>
    </font>
    <font>
      <b/>
      <sz val="12"/>
      <name val="ＭＳ ゴシック"/>
      <family val="3"/>
      <charset val="128"/>
    </font>
    <font>
      <sz val="11"/>
      <name val="Segoe UI Symbol"/>
      <family val="1"/>
    </font>
    <font>
      <sz val="10"/>
      <name val="Segoe UI Symbol"/>
      <family val="1"/>
    </font>
    <font>
      <sz val="8"/>
      <name val="ＭＳ 明朝"/>
      <family val="1"/>
      <charset val="128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medium">
        <color auto="1"/>
      </right>
      <top/>
      <bottom style="dotted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tted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tted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dotted">
        <color indexed="64"/>
      </right>
      <top/>
      <bottom style="dashed">
        <color indexed="64"/>
      </bottom>
      <diagonal/>
    </border>
    <border>
      <left/>
      <right style="thin">
        <color auto="1"/>
      </right>
      <top style="thin">
        <color auto="1"/>
      </top>
      <bottom style="dashed">
        <color indexed="64"/>
      </bottom>
      <diagonal/>
    </border>
    <border>
      <left style="thin">
        <color auto="1"/>
      </left>
      <right style="dotted">
        <color indexed="64"/>
      </right>
      <top style="thin">
        <color auto="1"/>
      </top>
      <bottom style="dashed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dotted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 diagonalUp="1">
      <left/>
      <right style="medium">
        <color indexed="64"/>
      </right>
      <top/>
      <bottom/>
      <diagonal style="thin">
        <color auto="1"/>
      </diagonal>
    </border>
    <border diagonalUp="1">
      <left/>
      <right style="medium">
        <color indexed="64"/>
      </right>
      <top/>
      <bottom style="dotted">
        <color indexed="64"/>
      </bottom>
      <diagonal style="thin">
        <color auto="1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 diagonalUp="1">
      <left style="thin">
        <color auto="1"/>
      </left>
      <right style="medium">
        <color indexed="64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medium">
        <color indexed="64"/>
      </right>
      <top/>
      <bottom/>
      <diagonal style="thin">
        <color auto="1"/>
      </diagonal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/>
    <xf numFmtId="0" fontId="25" fillId="0" borderId="0">
      <alignment vertical="center"/>
    </xf>
    <xf numFmtId="38" fontId="26" fillId="0" borderId="0" applyFill="0" applyBorder="0" applyAlignment="0" applyProtection="0">
      <alignment vertical="center"/>
    </xf>
  </cellStyleXfs>
  <cellXfs count="305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2" fillId="3" borderId="0" xfId="2" applyFont="1" applyFill="1" applyAlignment="1">
      <alignment vertical="center" shrinkToFit="1"/>
    </xf>
    <xf numFmtId="0" fontId="10" fillId="3" borderId="6" xfId="0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>
      <alignment vertical="center" wrapText="1" shrinkToFit="1"/>
    </xf>
    <xf numFmtId="0" fontId="12" fillId="3" borderId="0" xfId="2" applyFont="1" applyFill="1" applyAlignment="1">
      <alignment vertical="center" wrapText="1" shrinkToFit="1"/>
    </xf>
    <xf numFmtId="0" fontId="14" fillId="0" borderId="0" xfId="0" applyFont="1">
      <alignment vertical="center"/>
    </xf>
    <xf numFmtId="0" fontId="5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2" fillId="0" borderId="19" xfId="0" applyNumberFormat="1" applyFont="1" applyBorder="1">
      <alignment vertical="center"/>
    </xf>
    <xf numFmtId="0" fontId="23" fillId="0" borderId="19" xfId="0" applyFont="1" applyBorder="1">
      <alignment vertical="center"/>
    </xf>
    <xf numFmtId="0" fontId="5" fillId="0" borderId="19" xfId="0" applyFont="1" applyBorder="1">
      <alignment vertical="center"/>
    </xf>
    <xf numFmtId="176" fontId="2" fillId="0" borderId="25" xfId="0" applyNumberFormat="1" applyFont="1" applyBorder="1">
      <alignment vertical="center"/>
    </xf>
    <xf numFmtId="0" fontId="5" fillId="0" borderId="0" xfId="0" applyFont="1" applyAlignment="1">
      <alignment horizontal="right" vertical="center"/>
    </xf>
    <xf numFmtId="0" fontId="22" fillId="0" borderId="0" xfId="0" applyFont="1" applyAlignment="1">
      <alignment vertical="center" wrapText="1"/>
    </xf>
    <xf numFmtId="177" fontId="6" fillId="0" borderId="0" xfId="0" applyNumberFormat="1" applyFont="1" applyAlignment="1">
      <alignment horizontal="right" vertical="center"/>
    </xf>
    <xf numFmtId="177" fontId="6" fillId="0" borderId="0" xfId="0" applyNumberFormat="1" applyFont="1">
      <alignment vertical="center"/>
    </xf>
    <xf numFmtId="0" fontId="17" fillId="0" borderId="0" xfId="0" applyFont="1">
      <alignment vertical="center"/>
    </xf>
    <xf numFmtId="0" fontId="23" fillId="0" borderId="0" xfId="0" applyFont="1">
      <alignment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center" vertical="center"/>
    </xf>
    <xf numFmtId="177" fontId="5" fillId="0" borderId="34" xfId="0" applyNumberFormat="1" applyFont="1" applyBorder="1" applyAlignment="1">
      <alignment horizontal="center" vertical="center" wrapText="1"/>
    </xf>
    <xf numFmtId="0" fontId="5" fillId="0" borderId="14" xfId="0" applyFont="1" applyBorder="1">
      <alignment vertical="center"/>
    </xf>
    <xf numFmtId="0" fontId="5" fillId="0" borderId="41" xfId="0" applyFont="1" applyBorder="1">
      <alignment vertical="center"/>
    </xf>
    <xf numFmtId="0" fontId="5" fillId="0" borderId="13" xfId="0" applyFont="1" applyBorder="1">
      <alignment vertical="center"/>
    </xf>
    <xf numFmtId="177" fontId="5" fillId="0" borderId="13" xfId="0" applyNumberFormat="1" applyFont="1" applyBorder="1" applyAlignment="1">
      <alignment horizontal="right" vertical="center" wrapText="1"/>
    </xf>
    <xf numFmtId="177" fontId="5" fillId="0" borderId="14" xfId="0" applyNumberFormat="1" applyFont="1" applyBorder="1" applyAlignment="1">
      <alignment horizontal="right" vertical="center"/>
    </xf>
    <xf numFmtId="0" fontId="5" fillId="0" borderId="12" xfId="0" applyFont="1" applyBorder="1">
      <alignment vertical="center"/>
    </xf>
    <xf numFmtId="0" fontId="5" fillId="0" borderId="42" xfId="0" applyFont="1" applyBorder="1">
      <alignment vertical="center"/>
    </xf>
    <xf numFmtId="0" fontId="5" fillId="0" borderId="43" xfId="0" applyFont="1" applyBorder="1">
      <alignment vertical="center"/>
    </xf>
    <xf numFmtId="177" fontId="5" fillId="0" borderId="45" xfId="0" applyNumberFormat="1" applyFont="1" applyBorder="1" applyAlignment="1">
      <alignment horizontal="right" vertical="center"/>
    </xf>
    <xf numFmtId="0" fontId="5" fillId="0" borderId="30" xfId="0" applyFont="1" applyBorder="1">
      <alignment vertical="center"/>
    </xf>
    <xf numFmtId="0" fontId="5" fillId="0" borderId="46" xfId="0" applyFont="1" applyBorder="1">
      <alignment vertical="center"/>
    </xf>
    <xf numFmtId="177" fontId="5" fillId="0" borderId="12" xfId="0" applyNumberFormat="1" applyFont="1" applyBorder="1" applyAlignment="1">
      <alignment horizontal="right" vertical="center" wrapText="1"/>
    </xf>
    <xf numFmtId="0" fontId="22" fillId="0" borderId="19" xfId="0" applyFont="1" applyBorder="1">
      <alignment vertical="center"/>
    </xf>
    <xf numFmtId="0" fontId="23" fillId="0" borderId="12" xfId="0" applyFont="1" applyBorder="1">
      <alignment vertical="center"/>
    </xf>
    <xf numFmtId="0" fontId="5" fillId="0" borderId="47" xfId="0" applyFont="1" applyBorder="1">
      <alignment vertical="center"/>
    </xf>
    <xf numFmtId="0" fontId="5" fillId="0" borderId="48" xfId="0" applyFont="1" applyBorder="1">
      <alignment vertical="center"/>
    </xf>
    <xf numFmtId="177" fontId="5" fillId="0" borderId="0" xfId="0" applyNumberFormat="1" applyFont="1">
      <alignment vertical="center"/>
    </xf>
    <xf numFmtId="0" fontId="22" fillId="0" borderId="12" xfId="0" applyFont="1" applyBorder="1">
      <alignment vertical="center"/>
    </xf>
    <xf numFmtId="0" fontId="5" fillId="0" borderId="0" xfId="0" applyFont="1" applyAlignment="1">
      <alignment vertical="top" wrapText="1"/>
    </xf>
    <xf numFmtId="0" fontId="5" fillId="0" borderId="50" xfId="0" applyFont="1" applyBorder="1">
      <alignment vertical="center"/>
    </xf>
    <xf numFmtId="0" fontId="5" fillId="0" borderId="20" xfId="0" applyFont="1" applyBorder="1">
      <alignment vertical="center"/>
    </xf>
    <xf numFmtId="177" fontId="5" fillId="0" borderId="15" xfId="0" applyNumberFormat="1" applyFont="1" applyBorder="1" applyAlignment="1">
      <alignment horizontal="right" vertical="center"/>
    </xf>
    <xf numFmtId="0" fontId="28" fillId="0" borderId="0" xfId="0" applyFont="1">
      <alignment vertical="center"/>
    </xf>
    <xf numFmtId="3" fontId="6" fillId="0" borderId="12" xfId="0" applyNumberFormat="1" applyFont="1" applyBorder="1">
      <alignment vertical="center"/>
    </xf>
    <xf numFmtId="3" fontId="6" fillId="0" borderId="52" xfId="0" applyNumberFormat="1" applyFont="1" applyBorder="1">
      <alignment vertical="center"/>
    </xf>
    <xf numFmtId="38" fontId="6" fillId="0" borderId="51" xfId="1" applyFont="1" applyBorder="1">
      <alignment vertical="center"/>
    </xf>
    <xf numFmtId="177" fontId="29" fillId="0" borderId="0" xfId="0" applyNumberFormat="1" applyFont="1" applyAlignment="1">
      <alignment wrapText="1"/>
    </xf>
    <xf numFmtId="0" fontId="30" fillId="0" borderId="0" xfId="0" applyFont="1" applyAlignment="1">
      <alignment vertical="top"/>
    </xf>
    <xf numFmtId="177" fontId="5" fillId="0" borderId="19" xfId="0" applyNumberFormat="1" applyFont="1" applyBorder="1" applyAlignment="1">
      <alignment horizontal="right" vertical="center" wrapText="1"/>
    </xf>
    <xf numFmtId="177" fontId="15" fillId="0" borderId="0" xfId="0" applyNumberFormat="1" applyFont="1">
      <alignment vertical="center"/>
    </xf>
    <xf numFmtId="0" fontId="5" fillId="0" borderId="51" xfId="0" applyFont="1" applyBorder="1">
      <alignment vertical="center"/>
    </xf>
    <xf numFmtId="177" fontId="5" fillId="0" borderId="51" xfId="0" applyNumberFormat="1" applyFont="1" applyBorder="1" applyAlignment="1">
      <alignment horizontal="right" vertical="center" wrapText="1"/>
    </xf>
    <xf numFmtId="0" fontId="23" fillId="2" borderId="12" xfId="0" applyFont="1" applyFill="1" applyBorder="1" applyAlignment="1">
      <alignment horizontal="center" vertical="center" wrapText="1"/>
    </xf>
    <xf numFmtId="176" fontId="2" fillId="0" borderId="35" xfId="0" applyNumberFormat="1" applyFont="1" applyBorder="1">
      <alignment vertical="center"/>
    </xf>
    <xf numFmtId="176" fontId="2" fillId="0" borderId="56" xfId="0" applyNumberFormat="1" applyFont="1" applyBorder="1">
      <alignment vertical="center"/>
    </xf>
    <xf numFmtId="176" fontId="21" fillId="4" borderId="12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177" fontId="5" fillId="2" borderId="12" xfId="0" applyNumberFormat="1" applyFont="1" applyFill="1" applyBorder="1" applyAlignment="1">
      <alignment horizontal="center" vertical="center" wrapText="1"/>
    </xf>
    <xf numFmtId="176" fontId="2" fillId="0" borderId="62" xfId="0" applyNumberFormat="1" applyFont="1" applyBorder="1">
      <alignment vertical="center"/>
    </xf>
    <xf numFmtId="177" fontId="15" fillId="0" borderId="45" xfId="0" applyNumberFormat="1" applyFont="1" applyBorder="1">
      <alignment vertical="center"/>
    </xf>
    <xf numFmtId="177" fontId="5" fillId="0" borderId="14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center" vertical="center"/>
    </xf>
    <xf numFmtId="176" fontId="2" fillId="0" borderId="65" xfId="0" applyNumberFormat="1" applyFont="1" applyBorder="1">
      <alignment vertical="center"/>
    </xf>
    <xf numFmtId="176" fontId="2" fillId="0" borderId="40" xfId="0" applyNumberFormat="1" applyFont="1" applyBorder="1">
      <alignment vertical="center"/>
    </xf>
    <xf numFmtId="176" fontId="2" fillId="0" borderId="37" xfId="0" applyNumberFormat="1" applyFont="1" applyBorder="1">
      <alignment vertical="center"/>
    </xf>
    <xf numFmtId="176" fontId="2" fillId="0" borderId="66" xfId="0" applyNumberFormat="1" applyFont="1" applyBorder="1">
      <alignment vertical="center"/>
    </xf>
    <xf numFmtId="176" fontId="21" fillId="4" borderId="49" xfId="0" applyNumberFormat="1" applyFont="1" applyFill="1" applyBorder="1" applyAlignment="1">
      <alignment horizontal="center" vertical="center"/>
    </xf>
    <xf numFmtId="176" fontId="2" fillId="0" borderId="67" xfId="0" applyNumberFormat="1" applyFont="1" applyBorder="1">
      <alignment vertical="center"/>
    </xf>
    <xf numFmtId="176" fontId="14" fillId="0" borderId="66" xfId="0" applyNumberFormat="1" applyFont="1" applyBorder="1">
      <alignment vertical="center"/>
    </xf>
    <xf numFmtId="0" fontId="18" fillId="0" borderId="0" xfId="0" applyFont="1" applyAlignment="1">
      <alignment horizontal="center" vertical="center"/>
    </xf>
    <xf numFmtId="176" fontId="21" fillId="0" borderId="0" xfId="0" applyNumberFormat="1" applyFont="1" applyAlignment="1">
      <alignment horizontal="center" vertical="center"/>
    </xf>
    <xf numFmtId="176" fontId="14" fillId="0" borderId="0" xfId="0" applyNumberFormat="1" applyFont="1">
      <alignment vertical="center"/>
    </xf>
    <xf numFmtId="0" fontId="5" fillId="0" borderId="18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/>
    </xf>
    <xf numFmtId="0" fontId="14" fillId="0" borderId="68" xfId="0" applyFont="1" applyBorder="1" applyAlignment="1">
      <alignment horizontal="left" vertical="center"/>
    </xf>
    <xf numFmtId="0" fontId="14" fillId="0" borderId="69" xfId="0" applyFont="1" applyBorder="1" applyAlignment="1">
      <alignment horizontal="left" vertical="center"/>
    </xf>
    <xf numFmtId="0" fontId="24" fillId="0" borderId="69" xfId="0" applyFont="1" applyBorder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176" fontId="2" fillId="0" borderId="0" xfId="0" applyNumberFormat="1" applyFont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176" fontId="5" fillId="0" borderId="0" xfId="0" applyNumberFormat="1" applyFont="1">
      <alignment vertical="center"/>
    </xf>
    <xf numFmtId="176" fontId="5" fillId="0" borderId="40" xfId="0" applyNumberFormat="1" applyFont="1" applyBorder="1">
      <alignment vertical="center"/>
    </xf>
    <xf numFmtId="176" fontId="21" fillId="4" borderId="70" xfId="0" applyNumberFormat="1" applyFont="1" applyFill="1" applyBorder="1" applyAlignment="1">
      <alignment horizontal="center" vertical="center"/>
    </xf>
    <xf numFmtId="38" fontId="2" fillId="0" borderId="0" xfId="1" applyFont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38" fontId="2" fillId="0" borderId="6" xfId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 indent="1"/>
    </xf>
    <xf numFmtId="0" fontId="4" fillId="0" borderId="6" xfId="0" applyFont="1" applyBorder="1" applyAlignment="1">
      <alignment horizontal="left" vertical="center" indent="1"/>
    </xf>
    <xf numFmtId="0" fontId="32" fillId="0" borderId="0" xfId="0" applyFont="1" applyAlignment="1">
      <alignment horizontal="left" vertical="center"/>
    </xf>
    <xf numFmtId="0" fontId="32" fillId="0" borderId="0" xfId="0" applyFont="1">
      <alignment vertical="center"/>
    </xf>
    <xf numFmtId="176" fontId="5" fillId="0" borderId="13" xfId="0" applyNumberFormat="1" applyFont="1" applyBorder="1">
      <alignment vertical="center"/>
    </xf>
    <xf numFmtId="0" fontId="4" fillId="0" borderId="0" xfId="0" applyFont="1" applyAlignment="1">
      <alignment horizontal="left" vertical="center" indent="1"/>
    </xf>
    <xf numFmtId="0" fontId="21" fillId="4" borderId="55" xfId="0" applyFont="1" applyFill="1" applyBorder="1" applyAlignment="1">
      <alignment horizontal="center" vertical="center"/>
    </xf>
    <xf numFmtId="0" fontId="21" fillId="4" borderId="33" xfId="0" applyFont="1" applyFill="1" applyBorder="1" applyAlignment="1">
      <alignment horizontal="center" vertical="center"/>
    </xf>
    <xf numFmtId="177" fontId="29" fillId="0" borderId="0" xfId="0" applyNumberFormat="1" applyFont="1" applyAlignment="1">
      <alignment vertical="top" wrapText="1"/>
    </xf>
    <xf numFmtId="0" fontId="2" fillId="0" borderId="22" xfId="0" applyFont="1" applyBorder="1">
      <alignment vertical="center"/>
    </xf>
    <xf numFmtId="176" fontId="2" fillId="0" borderId="51" xfId="0" applyNumberFormat="1" applyFont="1" applyBorder="1">
      <alignment vertical="center"/>
    </xf>
    <xf numFmtId="176" fontId="2" fillId="0" borderId="8" xfId="0" applyNumberFormat="1" applyFont="1" applyBorder="1">
      <alignment vertical="center"/>
    </xf>
    <xf numFmtId="0" fontId="21" fillId="0" borderId="1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31" fillId="0" borderId="20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57" xfId="0" applyFont="1" applyBorder="1" applyAlignment="1">
      <alignment horizontal="left" vertical="center"/>
    </xf>
    <xf numFmtId="38" fontId="2" fillId="0" borderId="15" xfId="1" applyFont="1" applyBorder="1">
      <alignment vertical="center"/>
    </xf>
    <xf numFmtId="0" fontId="2" fillId="0" borderId="66" xfId="0" applyFont="1" applyBorder="1">
      <alignment vertical="center"/>
    </xf>
    <xf numFmtId="176" fontId="14" fillId="0" borderId="19" xfId="0" applyNumberFormat="1" applyFont="1" applyBorder="1">
      <alignment vertical="center"/>
    </xf>
    <xf numFmtId="176" fontId="14" fillId="0" borderId="29" xfId="0" applyNumberFormat="1" applyFont="1" applyBorder="1">
      <alignment vertical="center"/>
    </xf>
    <xf numFmtId="176" fontId="14" fillId="0" borderId="22" xfId="0" applyNumberFormat="1" applyFont="1" applyBorder="1">
      <alignment vertical="center"/>
    </xf>
    <xf numFmtId="177" fontId="14" fillId="0" borderId="29" xfId="0" applyNumberFormat="1" applyFont="1" applyBorder="1" applyAlignment="1">
      <alignment horizontal="right" vertical="center"/>
    </xf>
    <xf numFmtId="177" fontId="23" fillId="0" borderId="22" xfId="0" applyNumberFormat="1" applyFont="1" applyBorder="1" applyAlignment="1">
      <alignment horizontal="right" vertical="center"/>
    </xf>
    <xf numFmtId="177" fontId="14" fillId="0" borderId="66" xfId="0" applyNumberFormat="1" applyFont="1" applyBorder="1" applyAlignment="1">
      <alignment horizontal="right" vertical="center"/>
    </xf>
    <xf numFmtId="177" fontId="23" fillId="0" borderId="73" xfId="0" applyNumberFormat="1" applyFont="1" applyBorder="1" applyAlignment="1">
      <alignment horizontal="right" vertical="center"/>
    </xf>
    <xf numFmtId="176" fontId="14" fillId="0" borderId="73" xfId="0" applyNumberFormat="1" applyFont="1" applyBorder="1">
      <alignment vertical="center"/>
    </xf>
    <xf numFmtId="176" fontId="14" fillId="0" borderId="25" xfId="0" applyNumberFormat="1" applyFont="1" applyBorder="1">
      <alignment vertical="center"/>
    </xf>
    <xf numFmtId="0" fontId="2" fillId="0" borderId="18" xfId="0" applyFont="1" applyBorder="1" applyAlignment="1">
      <alignment horizontal="left" vertical="center" indent="1"/>
    </xf>
    <xf numFmtId="0" fontId="2" fillId="0" borderId="74" xfId="0" applyFont="1" applyBorder="1" applyAlignment="1">
      <alignment horizontal="left" vertical="center" indent="1"/>
    </xf>
    <xf numFmtId="176" fontId="2" fillId="0" borderId="79" xfId="0" applyNumberFormat="1" applyFont="1" applyBorder="1">
      <alignment vertical="center"/>
    </xf>
    <xf numFmtId="176" fontId="2" fillId="0" borderId="80" xfId="0" applyNumberFormat="1" applyFont="1" applyBorder="1">
      <alignment vertical="center"/>
    </xf>
    <xf numFmtId="176" fontId="2" fillId="0" borderId="12" xfId="0" applyNumberFormat="1" applyFont="1" applyBorder="1">
      <alignment vertical="center"/>
    </xf>
    <xf numFmtId="176" fontId="2" fillId="0" borderId="38" xfId="0" applyNumberFormat="1" applyFont="1" applyBorder="1" applyAlignment="1">
      <alignment horizontal="right" vertical="center"/>
    </xf>
    <xf numFmtId="0" fontId="23" fillId="0" borderId="69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5" fillId="0" borderId="0" xfId="0" applyFont="1" applyAlignment="1">
      <alignment horizontal="left" vertical="center" wrapText="1" indent="1"/>
    </xf>
    <xf numFmtId="38" fontId="6" fillId="0" borderId="0" xfId="1" applyFont="1" applyBorder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23" fillId="0" borderId="0" xfId="0" applyFont="1" applyAlignment="1">
      <alignment vertical="center" wrapText="1"/>
    </xf>
    <xf numFmtId="0" fontId="5" fillId="2" borderId="5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indent="1"/>
    </xf>
    <xf numFmtId="0" fontId="5" fillId="2" borderId="52" xfId="0" applyFont="1" applyFill="1" applyBorder="1" applyAlignment="1">
      <alignment horizontal="left" vertical="center" indent="1"/>
    </xf>
    <xf numFmtId="0" fontId="2" fillId="0" borderId="20" xfId="0" applyFont="1" applyBorder="1" applyAlignment="1">
      <alignment horizontal="left" vertical="center" indent="1"/>
    </xf>
    <xf numFmtId="0" fontId="19" fillId="0" borderId="44" xfId="0" applyFont="1" applyBorder="1" applyAlignment="1">
      <alignment horizontal="left" vertical="center"/>
    </xf>
    <xf numFmtId="38" fontId="2" fillId="0" borderId="39" xfId="1" applyFont="1" applyBorder="1" applyAlignment="1">
      <alignment horizontal="right" vertical="center"/>
    </xf>
    <xf numFmtId="178" fontId="5" fillId="0" borderId="41" xfId="0" applyNumberFormat="1" applyFont="1" applyBorder="1">
      <alignment vertical="center"/>
    </xf>
    <xf numFmtId="3" fontId="6" fillId="0" borderId="34" xfId="0" applyNumberFormat="1" applyFont="1" applyBorder="1">
      <alignment vertical="center"/>
    </xf>
    <xf numFmtId="3" fontId="6" fillId="0" borderId="13" xfId="0" applyNumberFormat="1" applyFont="1" applyBorder="1">
      <alignment vertical="center"/>
    </xf>
    <xf numFmtId="3" fontId="6" fillId="0" borderId="14" xfId="0" applyNumberFormat="1" applyFont="1" applyBorder="1">
      <alignment vertical="center"/>
    </xf>
    <xf numFmtId="0" fontId="36" fillId="0" borderId="0" xfId="0" applyFont="1" applyAlignment="1">
      <alignment vertical="top"/>
    </xf>
    <xf numFmtId="176" fontId="2" fillId="0" borderId="92" xfId="0" applyNumberFormat="1" applyFont="1" applyBorder="1">
      <alignment vertical="center"/>
    </xf>
    <xf numFmtId="177" fontId="5" fillId="0" borderId="61" xfId="0" applyNumberFormat="1" applyFont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38" fontId="2" fillId="0" borderId="0" xfId="1" applyFont="1" applyBorder="1" applyAlignment="1">
      <alignment horizontal="right" vertical="center"/>
    </xf>
    <xf numFmtId="38" fontId="2" fillId="0" borderId="34" xfId="1" applyFont="1" applyBorder="1" applyAlignment="1">
      <alignment horizontal="right" vertical="center"/>
    </xf>
    <xf numFmtId="176" fontId="2" fillId="0" borderId="21" xfId="0" applyNumberFormat="1" applyFont="1" applyBorder="1">
      <alignment vertical="center"/>
    </xf>
    <xf numFmtId="176" fontId="2" fillId="0" borderId="95" xfId="0" applyNumberFormat="1" applyFont="1" applyBorder="1">
      <alignment vertical="center"/>
    </xf>
    <xf numFmtId="176" fontId="2" fillId="0" borderId="93" xfId="0" applyNumberFormat="1" applyFont="1" applyBorder="1">
      <alignment vertical="center"/>
    </xf>
    <xf numFmtId="3" fontId="6" fillId="0" borderId="0" xfId="0" applyNumberFormat="1" applyFont="1">
      <alignment vertical="center"/>
    </xf>
    <xf numFmtId="38" fontId="6" fillId="0" borderId="0" xfId="1" applyFont="1" applyBorder="1" applyAlignment="1">
      <alignment vertical="center"/>
    </xf>
    <xf numFmtId="0" fontId="5" fillId="0" borderId="91" xfId="0" applyFont="1" applyBorder="1" applyAlignment="1">
      <alignment horizontal="left" vertical="top" wrapText="1"/>
    </xf>
    <xf numFmtId="0" fontId="5" fillId="0" borderId="54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94" xfId="0" applyFont="1" applyBorder="1" applyAlignment="1">
      <alignment horizontal="left" vertical="top" wrapText="1"/>
    </xf>
    <xf numFmtId="0" fontId="5" fillId="0" borderId="81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9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38" fontId="2" fillId="0" borderId="14" xfId="1" applyFont="1" applyBorder="1" applyAlignment="1">
      <alignment horizontal="right" vertical="center"/>
    </xf>
    <xf numFmtId="38" fontId="2" fillId="0" borderId="34" xfId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83" xfId="2" applyFont="1" applyFill="1" applyBorder="1" applyAlignment="1">
      <alignment horizontal="center" vertical="center"/>
    </xf>
    <xf numFmtId="0" fontId="10" fillId="2" borderId="5" xfId="2" applyFont="1" applyFill="1" applyBorder="1" applyAlignment="1">
      <alignment horizontal="center" vertical="center"/>
    </xf>
    <xf numFmtId="0" fontId="10" fillId="2" borderId="8" xfId="2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 shrinkToFit="1"/>
    </xf>
    <xf numFmtId="0" fontId="10" fillId="3" borderId="3" xfId="2" applyFont="1" applyFill="1" applyBorder="1" applyAlignment="1">
      <alignment horizontal="center" vertical="center" shrinkToFit="1"/>
    </xf>
    <xf numFmtId="0" fontId="11" fillId="3" borderId="3" xfId="2" applyFont="1" applyFill="1" applyBorder="1" applyAlignment="1">
      <alignment horizontal="center" vertical="center" shrinkToFit="1"/>
    </xf>
    <xf numFmtId="0" fontId="11" fillId="3" borderId="4" xfId="2" applyFont="1" applyFill="1" applyBorder="1" applyAlignment="1">
      <alignment horizontal="center" vertical="center" shrinkToFit="1"/>
    </xf>
    <xf numFmtId="0" fontId="10" fillId="3" borderId="5" xfId="2" applyFont="1" applyFill="1" applyBorder="1" applyAlignment="1">
      <alignment horizontal="center" vertical="center" wrapText="1" shrinkToFit="1"/>
    </xf>
    <xf numFmtId="0" fontId="10" fillId="3" borderId="6" xfId="2" applyFont="1" applyFill="1" applyBorder="1" applyAlignment="1">
      <alignment horizontal="center" vertical="center" wrapText="1" shrinkToFit="1"/>
    </xf>
    <xf numFmtId="0" fontId="10" fillId="3" borderId="7" xfId="2" applyFont="1" applyFill="1" applyBorder="1" applyAlignment="1">
      <alignment horizontal="center" vertical="center" wrapText="1" shrinkToFit="1"/>
    </xf>
    <xf numFmtId="0" fontId="10" fillId="3" borderId="6" xfId="2" applyFont="1" applyFill="1" applyBorder="1" applyAlignment="1">
      <alignment horizontal="left" vertical="center" wrapText="1" shrinkToFit="1"/>
    </xf>
    <xf numFmtId="0" fontId="10" fillId="3" borderId="8" xfId="2" applyFont="1" applyFill="1" applyBorder="1" applyAlignment="1">
      <alignment horizontal="left" vertical="center" wrapText="1" shrinkToFit="1"/>
    </xf>
    <xf numFmtId="176" fontId="23" fillId="0" borderId="71" xfId="0" applyNumberFormat="1" applyFont="1" applyBorder="1" applyAlignment="1">
      <alignment horizontal="center" vertical="center"/>
    </xf>
    <xf numFmtId="176" fontId="23" fillId="0" borderId="7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20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60" xfId="0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center" vertical="center"/>
    </xf>
    <xf numFmtId="0" fontId="18" fillId="4" borderId="11" xfId="0" applyFont="1" applyFill="1" applyBorder="1" applyAlignment="1">
      <alignment horizontal="center" vertical="center"/>
    </xf>
    <xf numFmtId="0" fontId="18" fillId="4" borderId="63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 vertical="center"/>
    </xf>
    <xf numFmtId="0" fontId="20" fillId="4" borderId="13" xfId="0" applyFont="1" applyFill="1" applyBorder="1" applyAlignment="1">
      <alignment horizontal="center" vertical="center"/>
    </xf>
    <xf numFmtId="0" fontId="20" fillId="4" borderId="32" xfId="0" applyFont="1" applyFill="1" applyBorder="1" applyAlignment="1">
      <alignment horizontal="center" vertical="center"/>
    </xf>
    <xf numFmtId="0" fontId="20" fillId="4" borderId="42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176" fontId="5" fillId="0" borderId="75" xfId="0" applyNumberFormat="1" applyFont="1" applyBorder="1" applyAlignment="1">
      <alignment horizontal="center" vertical="center"/>
    </xf>
    <xf numFmtId="176" fontId="5" fillId="0" borderId="76" xfId="0" applyNumberFormat="1" applyFont="1" applyBorder="1" applyAlignment="1">
      <alignment horizontal="center" vertical="center"/>
    </xf>
    <xf numFmtId="0" fontId="23" fillId="0" borderId="82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2" fillId="0" borderId="27" xfId="0" applyFont="1" applyBorder="1" applyAlignment="1">
      <alignment horizontal="left" vertical="center" wrapText="1"/>
    </xf>
    <xf numFmtId="0" fontId="22" fillId="0" borderId="28" xfId="0" applyFont="1" applyBorder="1" applyAlignment="1">
      <alignment horizontal="left" vertical="center"/>
    </xf>
    <xf numFmtId="0" fontId="22" fillId="0" borderId="27" xfId="0" applyFont="1" applyBorder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0" fontId="22" fillId="0" borderId="24" xfId="0" applyFont="1" applyBorder="1" applyAlignment="1">
      <alignment horizontal="left" vertical="center"/>
    </xf>
    <xf numFmtId="0" fontId="22" fillId="0" borderId="21" xfId="0" applyFont="1" applyBorder="1" applyAlignment="1">
      <alignment horizontal="left" vertical="center"/>
    </xf>
    <xf numFmtId="0" fontId="22" fillId="0" borderId="20" xfId="0" applyFont="1" applyBorder="1" applyAlignment="1">
      <alignment horizontal="left" vertical="center"/>
    </xf>
    <xf numFmtId="0" fontId="2" fillId="0" borderId="44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5" fillId="0" borderId="23" xfId="0" applyFont="1" applyBorder="1">
      <alignment vertical="center"/>
    </xf>
    <xf numFmtId="0" fontId="5" fillId="0" borderId="24" xfId="0" applyFont="1" applyBorder="1">
      <alignment vertical="center"/>
    </xf>
    <xf numFmtId="0" fontId="5" fillId="0" borderId="12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176" fontId="4" fillId="0" borderId="13" xfId="0" applyNumberFormat="1" applyFont="1" applyBorder="1" applyAlignment="1">
      <alignment horizontal="left" vertical="center"/>
    </xf>
    <xf numFmtId="176" fontId="4" fillId="0" borderId="12" xfId="0" applyNumberFormat="1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indent="1"/>
    </xf>
    <xf numFmtId="0" fontId="24" fillId="0" borderId="69" xfId="0" applyFont="1" applyBorder="1" applyAlignment="1">
      <alignment horizontal="left" vertical="top" wrapText="1"/>
    </xf>
    <xf numFmtId="0" fontId="24" fillId="0" borderId="31" xfId="0" applyFont="1" applyBorder="1" applyAlignment="1">
      <alignment horizontal="left" vertical="top" wrapText="1"/>
    </xf>
    <xf numFmtId="0" fontId="5" fillId="0" borderId="53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5" fillId="0" borderId="77" xfId="0" applyFont="1" applyBorder="1" applyAlignment="1">
      <alignment horizontal="left" vertical="center" wrapText="1" indent="1"/>
    </xf>
    <xf numFmtId="0" fontId="5" fillId="0" borderId="78" xfId="0" applyFont="1" applyBorder="1" applyAlignment="1">
      <alignment horizontal="left" vertical="center" indent="1"/>
    </xf>
    <xf numFmtId="0" fontId="21" fillId="0" borderId="55" xfId="0" applyFont="1" applyBorder="1" applyAlignment="1">
      <alignment horizontal="left" vertical="center" wrapText="1" indent="1"/>
    </xf>
    <xf numFmtId="0" fontId="21" fillId="0" borderId="12" xfId="0" applyFont="1" applyBorder="1" applyAlignment="1">
      <alignment horizontal="left" vertical="center" indent="1"/>
    </xf>
    <xf numFmtId="0" fontId="5" fillId="0" borderId="74" xfId="0" applyFont="1" applyBorder="1" applyAlignment="1">
      <alignment horizontal="left" vertical="center" wrapText="1" indent="1"/>
    </xf>
    <xf numFmtId="0" fontId="5" fillId="0" borderId="51" xfId="0" applyFont="1" applyBorder="1" applyAlignment="1">
      <alignment horizontal="left" vertical="center" indent="1"/>
    </xf>
    <xf numFmtId="0" fontId="5" fillId="0" borderId="36" xfId="0" applyFont="1" applyBorder="1" applyAlignment="1">
      <alignment horizontal="left" vertical="center" wrapText="1" indent="1"/>
    </xf>
    <xf numFmtId="0" fontId="5" fillId="0" borderId="37" xfId="0" applyFont="1" applyBorder="1" applyAlignment="1">
      <alignment horizontal="left" vertical="center" indent="1"/>
    </xf>
    <xf numFmtId="0" fontId="5" fillId="0" borderId="12" xfId="0" applyFont="1" applyBorder="1" applyAlignment="1">
      <alignment horizontal="left" vertical="center" wrapText="1" indent="1"/>
    </xf>
    <xf numFmtId="176" fontId="2" fillId="0" borderId="14" xfId="0" applyNumberFormat="1" applyFont="1" applyBorder="1" applyAlignment="1">
      <alignment horizontal="left" vertical="center" indent="1"/>
    </xf>
    <xf numFmtId="176" fontId="2" fillId="0" borderId="34" xfId="0" applyNumberFormat="1" applyFont="1" applyBorder="1" applyAlignment="1">
      <alignment horizontal="left" vertical="center" indent="1"/>
    </xf>
    <xf numFmtId="176" fontId="2" fillId="0" borderId="13" xfId="0" applyNumberFormat="1" applyFont="1" applyBorder="1" applyAlignment="1">
      <alignment horizontal="left" vertical="center" indent="1"/>
    </xf>
    <xf numFmtId="0" fontId="5" fillId="0" borderId="53" xfId="0" applyFont="1" applyBorder="1" applyAlignment="1">
      <alignment horizontal="left" vertical="center" indent="1"/>
    </xf>
    <xf numFmtId="0" fontId="5" fillId="0" borderId="39" xfId="0" applyFont="1" applyBorder="1" applyAlignment="1">
      <alignment horizontal="left" vertical="center" indent="1"/>
    </xf>
    <xf numFmtId="0" fontId="5" fillId="0" borderId="64" xfId="0" applyFont="1" applyBorder="1" applyAlignment="1">
      <alignment horizontal="left" vertical="center" indent="1"/>
    </xf>
    <xf numFmtId="0" fontId="4" fillId="0" borderId="5" xfId="0" applyFont="1" applyBorder="1" applyAlignment="1">
      <alignment horizontal="left" vertical="center" wrapText="1" indent="1"/>
    </xf>
    <xf numFmtId="0" fontId="4" fillId="0" borderId="6" xfId="0" applyFont="1" applyBorder="1" applyAlignment="1">
      <alignment horizontal="left" vertical="center" wrapText="1" indent="1"/>
    </xf>
    <xf numFmtId="0" fontId="4" fillId="0" borderId="8" xfId="0" applyFont="1" applyBorder="1" applyAlignment="1">
      <alignment horizontal="left" vertical="center" wrapText="1" indent="1"/>
    </xf>
    <xf numFmtId="38" fontId="2" fillId="0" borderId="38" xfId="1" applyFont="1" applyBorder="1" applyAlignment="1">
      <alignment horizontal="right" vertical="center"/>
    </xf>
    <xf numFmtId="38" fontId="2" fillId="0" borderId="39" xfId="1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2" fillId="2" borderId="17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21" fillId="2" borderId="53" xfId="0" applyFont="1" applyFill="1" applyBorder="1" applyAlignment="1">
      <alignment horizontal="center" vertical="center"/>
    </xf>
    <xf numFmtId="0" fontId="21" fillId="2" borderId="39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 wrapText="1"/>
    </xf>
    <xf numFmtId="0" fontId="23" fillId="2" borderId="34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3" fontId="5" fillId="0" borderId="88" xfId="0" applyNumberFormat="1" applyFont="1" applyBorder="1" applyAlignment="1">
      <alignment horizontal="center" vertical="center"/>
    </xf>
    <xf numFmtId="3" fontId="5" fillId="0" borderId="89" xfId="0" applyNumberFormat="1" applyFont="1" applyBorder="1" applyAlignment="1">
      <alignment horizontal="center" vertical="center"/>
    </xf>
    <xf numFmtId="3" fontId="5" fillId="0" borderId="9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3" fontId="6" fillId="0" borderId="84" xfId="0" applyNumberFormat="1" applyFont="1" applyBorder="1" applyAlignment="1">
      <alignment horizontal="center" vertical="center"/>
    </xf>
    <xf numFmtId="3" fontId="6" fillId="0" borderId="85" xfId="0" applyNumberFormat="1" applyFont="1" applyBorder="1" applyAlignment="1">
      <alignment horizontal="center" vertical="center"/>
    </xf>
    <xf numFmtId="3" fontId="6" fillId="0" borderId="86" xfId="0" applyNumberFormat="1" applyFont="1" applyBorder="1" applyAlignment="1">
      <alignment horizontal="center" vertical="center"/>
    </xf>
    <xf numFmtId="38" fontId="5" fillId="0" borderId="58" xfId="1" applyFont="1" applyBorder="1" applyAlignment="1">
      <alignment horizontal="center" vertical="center"/>
    </xf>
    <xf numFmtId="38" fontId="5" fillId="0" borderId="87" xfId="1" applyFont="1" applyBorder="1" applyAlignment="1">
      <alignment horizontal="center" vertical="center"/>
    </xf>
    <xf numFmtId="38" fontId="5" fillId="0" borderId="59" xfId="1" applyFont="1" applyBorder="1" applyAlignment="1">
      <alignment horizontal="center" vertical="center"/>
    </xf>
    <xf numFmtId="0" fontId="2" fillId="0" borderId="34" xfId="0" applyFont="1" applyBorder="1" applyAlignment="1">
      <alignment horizontal="right" vertical="center"/>
    </xf>
    <xf numFmtId="0" fontId="5" fillId="0" borderId="14" xfId="0" applyFont="1" applyBorder="1" applyAlignment="1">
      <alignment horizontal="left" vertical="center" wrapText="1" indent="1"/>
    </xf>
    <xf numFmtId="0" fontId="24" fillId="0" borderId="69" xfId="0" applyFont="1" applyBorder="1" applyAlignment="1">
      <alignment horizontal="center" vertical="top" wrapText="1"/>
    </xf>
    <xf numFmtId="0" fontId="24" fillId="0" borderId="31" xfId="0" applyFont="1" applyBorder="1" applyAlignment="1">
      <alignment horizontal="center" vertical="top" wrapText="1"/>
    </xf>
    <xf numFmtId="0" fontId="19" fillId="0" borderId="44" xfId="0" applyFont="1" applyBorder="1" applyAlignment="1">
      <alignment horizontal="left" vertical="center"/>
    </xf>
    <xf numFmtId="38" fontId="2" fillId="0" borderId="12" xfId="1" applyFont="1" applyBorder="1" applyAlignment="1">
      <alignment horizontal="right" vertical="center"/>
    </xf>
    <xf numFmtId="0" fontId="21" fillId="0" borderId="53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0" borderId="64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 indent="1"/>
    </xf>
    <xf numFmtId="0" fontId="24" fillId="0" borderId="6" xfId="0" applyFont="1" applyBorder="1" applyAlignment="1">
      <alignment horizontal="left" vertical="center" wrapText="1" indent="1"/>
    </xf>
    <xf numFmtId="0" fontId="24" fillId="0" borderId="8" xfId="0" applyFont="1" applyBorder="1" applyAlignment="1">
      <alignment horizontal="left" vertical="center" wrapText="1" indent="1"/>
    </xf>
  </cellXfs>
  <cellStyles count="5">
    <cellStyle name="桁区切り" xfId="1" builtinId="6"/>
    <cellStyle name="桁区切り 2 2 2" xfId="4" xr:uid="{D929F57E-063D-44C9-9395-339D0680307B}"/>
    <cellStyle name="標準" xfId="0" builtinId="0"/>
    <cellStyle name="標準 7" xfId="3" xr:uid="{96709517-177F-4281-AEA1-51582083E124}"/>
    <cellStyle name="標準_平成１９年度芸術拠点形成事業　計画書（様式）" xfId="2" xr:uid="{06920393-E9F0-4A02-A648-2E4A419C6BE1}"/>
  </cellStyles>
  <dxfs count="4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370B6-5DD8-4CB6-B14C-0ECC735300DE}">
  <sheetPr>
    <tabColor rgb="FFFFFF00"/>
    <pageSetUpPr fitToPage="1"/>
  </sheetPr>
  <dimension ref="A1:R40"/>
  <sheetViews>
    <sheetView showGridLines="0" tabSelected="1" view="pageBreakPreview" zoomScaleNormal="100" zoomScaleSheetLayoutView="100" workbookViewId="0">
      <selection activeCell="D4" sqref="D4"/>
    </sheetView>
  </sheetViews>
  <sheetFormatPr defaultColWidth="8.19921875" defaultRowHeight="13.8" x14ac:dyDescent="0.45"/>
  <cols>
    <col min="1" max="1" width="3.69921875" style="1" customWidth="1"/>
    <col min="2" max="2" width="11" style="1" customWidth="1"/>
    <col min="3" max="3" width="2.8984375" style="1" customWidth="1"/>
    <col min="4" max="4" width="14" style="1" customWidth="1"/>
    <col min="5" max="5" width="12.8984375" style="1" customWidth="1"/>
    <col min="6" max="6" width="10.19921875" style="2" customWidth="1"/>
    <col min="7" max="7" width="3.19921875" style="2" customWidth="1"/>
    <col min="8" max="8" width="10.8984375" style="1" customWidth="1"/>
    <col min="9" max="9" width="3.19921875" style="1" customWidth="1"/>
    <col min="10" max="10" width="16.8984375" style="1" customWidth="1"/>
    <col min="11" max="11" width="14.09765625" style="2" customWidth="1"/>
    <col min="12" max="12" width="12.69921875" style="1" customWidth="1"/>
    <col min="13" max="13" width="1.8984375" style="1" customWidth="1"/>
    <col min="14" max="14" width="8.19921875" style="1"/>
    <col min="15" max="15" width="11.09765625" style="1" bestFit="1" customWidth="1"/>
    <col min="16" max="16" width="13.69921875" style="1" customWidth="1"/>
    <col min="17" max="16384" width="8.19921875" style="1"/>
  </cols>
  <sheetData>
    <row r="1" spans="1:13" ht="16.95" customHeight="1" x14ac:dyDescent="0.45">
      <c r="K1" s="3"/>
      <c r="L1" s="3" t="s">
        <v>0</v>
      </c>
    </row>
    <row r="2" spans="1:13" ht="20.7" customHeight="1" x14ac:dyDescent="0.45">
      <c r="B2" s="4"/>
      <c r="C2" s="4"/>
      <c r="D2" s="4"/>
      <c r="E2" s="4"/>
      <c r="F2" s="5"/>
      <c r="G2" s="5"/>
      <c r="H2" s="176" t="s">
        <v>105</v>
      </c>
      <c r="I2" s="176"/>
      <c r="J2" s="176"/>
      <c r="K2" s="176"/>
    </row>
    <row r="3" spans="1:13" ht="20.7" customHeight="1" x14ac:dyDescent="0.45">
      <c r="B3" s="4"/>
      <c r="C3" s="4"/>
      <c r="D3" s="4"/>
      <c r="E3" s="4"/>
      <c r="F3" s="5"/>
      <c r="G3" s="5"/>
      <c r="H3" s="177" t="s">
        <v>97</v>
      </c>
      <c r="I3" s="178"/>
      <c r="J3" s="178"/>
      <c r="K3" s="178"/>
    </row>
    <row r="4" spans="1:13" ht="8.6999999999999993" customHeight="1" thickBot="1" x14ac:dyDescent="0.5">
      <c r="B4" s="4"/>
      <c r="C4" s="4"/>
      <c r="D4" s="4"/>
      <c r="E4" s="4"/>
      <c r="F4" s="5"/>
      <c r="G4" s="5"/>
      <c r="H4" s="7"/>
      <c r="I4" s="8"/>
      <c r="J4" s="8"/>
      <c r="K4" s="8"/>
    </row>
    <row r="5" spans="1:13" ht="18.45" customHeight="1" x14ac:dyDescent="0.45">
      <c r="B5" s="179" t="s">
        <v>95</v>
      </c>
      <c r="C5" s="180"/>
      <c r="D5" s="183" t="s">
        <v>110</v>
      </c>
      <c r="E5" s="184"/>
      <c r="F5" s="185"/>
      <c r="G5" s="185"/>
      <c r="H5" s="185"/>
      <c r="I5" s="185"/>
      <c r="J5" s="185"/>
      <c r="K5" s="186"/>
      <c r="L5" s="9"/>
      <c r="M5" s="9"/>
    </row>
    <row r="6" spans="1:13" ht="48" customHeight="1" thickBot="1" x14ac:dyDescent="0.5">
      <c r="B6" s="181"/>
      <c r="C6" s="182"/>
      <c r="D6" s="187" t="s">
        <v>1</v>
      </c>
      <c r="E6" s="188"/>
      <c r="F6" s="189"/>
      <c r="G6" s="10" t="s">
        <v>2</v>
      </c>
      <c r="H6" s="11" t="s">
        <v>3</v>
      </c>
      <c r="I6" s="10" t="s">
        <v>2</v>
      </c>
      <c r="J6" s="190" t="s">
        <v>125</v>
      </c>
      <c r="K6" s="191"/>
      <c r="L6" s="12"/>
      <c r="M6" s="13"/>
    </row>
    <row r="7" spans="1:13" ht="9" customHeight="1" x14ac:dyDescent="0.45">
      <c r="H7" s="14"/>
      <c r="I7" s="15"/>
      <c r="J7" s="15"/>
      <c r="K7" s="16"/>
    </row>
    <row r="8" spans="1:13" ht="27.75" customHeight="1" thickBot="1" x14ac:dyDescent="0.5">
      <c r="A8" s="134"/>
      <c r="B8" s="198" t="s">
        <v>88</v>
      </c>
      <c r="C8" s="198"/>
      <c r="D8" s="198"/>
      <c r="E8" s="198"/>
      <c r="F8" s="198"/>
      <c r="G8" s="198"/>
      <c r="H8" s="198"/>
      <c r="I8" s="198"/>
      <c r="J8" s="198"/>
      <c r="K8" s="198"/>
      <c r="L8" s="198"/>
    </row>
    <row r="9" spans="1:13" ht="16.5" customHeight="1" x14ac:dyDescent="0.45">
      <c r="B9" s="199" t="s">
        <v>96</v>
      </c>
      <c r="C9" s="200"/>
      <c r="D9" s="201"/>
      <c r="E9" s="202"/>
      <c r="F9" s="203"/>
      <c r="G9" s="80"/>
      <c r="H9" s="204" t="s">
        <v>94</v>
      </c>
      <c r="I9" s="205"/>
      <c r="J9" s="205"/>
      <c r="K9" s="205"/>
      <c r="L9" s="206"/>
    </row>
    <row r="10" spans="1:13" ht="16.5" customHeight="1" x14ac:dyDescent="0.45">
      <c r="B10" s="104" t="s">
        <v>106</v>
      </c>
      <c r="C10" s="207" t="s">
        <v>5</v>
      </c>
      <c r="D10" s="208"/>
      <c r="E10" s="65" t="s">
        <v>90</v>
      </c>
      <c r="F10" s="77" t="s">
        <v>87</v>
      </c>
      <c r="G10" s="81"/>
      <c r="H10" s="103" t="s">
        <v>106</v>
      </c>
      <c r="I10" s="209" t="s">
        <v>5</v>
      </c>
      <c r="J10" s="210"/>
      <c r="K10" s="65" t="s">
        <v>90</v>
      </c>
      <c r="L10" s="93" t="s">
        <v>87</v>
      </c>
    </row>
    <row r="11" spans="1:13" ht="19.5" customHeight="1" x14ac:dyDescent="0.45">
      <c r="B11" s="162" t="s">
        <v>134</v>
      </c>
      <c r="C11" s="163"/>
      <c r="D11" s="164"/>
      <c r="E11" s="116">
        <f>SUM(E13:E26)</f>
        <v>0</v>
      </c>
      <c r="F11" s="78">
        <f>SUM(F13:F26)</f>
        <v>0</v>
      </c>
      <c r="H11" s="83" t="s">
        <v>111</v>
      </c>
      <c r="I11" s="211"/>
      <c r="J11" s="212"/>
      <c r="K11" s="17">
        <f>'新_別紙3-2'!K10</f>
        <v>0</v>
      </c>
      <c r="L11" s="213"/>
    </row>
    <row r="12" spans="1:13" ht="19.5" customHeight="1" x14ac:dyDescent="0.45">
      <c r="A12" s="117"/>
      <c r="B12" s="165"/>
      <c r="C12" s="166"/>
      <c r="D12" s="167"/>
      <c r="E12" s="106"/>
      <c r="F12" s="20"/>
      <c r="G12" s="82"/>
      <c r="H12" s="109"/>
      <c r="I12" s="211"/>
      <c r="J12" s="212"/>
      <c r="K12" s="107"/>
      <c r="L12" s="214"/>
    </row>
    <row r="13" spans="1:13" ht="19.5" customHeight="1" x14ac:dyDescent="0.45">
      <c r="B13" s="133" t="s">
        <v>6</v>
      </c>
      <c r="C13" s="215"/>
      <c r="D13" s="216"/>
      <c r="E13" s="18"/>
      <c r="F13" s="79"/>
      <c r="H13" s="115" t="s">
        <v>112</v>
      </c>
      <c r="I13" s="217"/>
      <c r="J13" s="218"/>
      <c r="K13" s="17">
        <f>SUM(K15:K27)</f>
        <v>0</v>
      </c>
      <c r="L13" s="69">
        <f>SUM(L17:L27)</f>
        <v>0</v>
      </c>
    </row>
    <row r="14" spans="1:13" ht="19.5" customHeight="1" x14ac:dyDescent="0.45">
      <c r="B14" s="127"/>
      <c r="C14" s="219"/>
      <c r="D14" s="220"/>
      <c r="E14" s="118"/>
      <c r="F14" s="79">
        <f>ROUNDDOWN((E14)*10/110,0)</f>
        <v>0</v>
      </c>
      <c r="H14" s="114"/>
      <c r="I14" s="110"/>
      <c r="J14" s="111"/>
      <c r="K14" s="17"/>
      <c r="L14" s="20"/>
    </row>
    <row r="15" spans="1:13" ht="19.5" customHeight="1" x14ac:dyDescent="0.45">
      <c r="B15" s="127"/>
      <c r="C15" s="194"/>
      <c r="D15" s="195"/>
      <c r="E15" s="17"/>
      <c r="F15" s="76"/>
      <c r="H15" s="86" t="s">
        <v>9</v>
      </c>
      <c r="I15" s="221"/>
      <c r="J15" s="222"/>
      <c r="K15" s="119">
        <f>'新_別紙3-2'!K13</f>
        <v>0</v>
      </c>
      <c r="L15" s="192"/>
    </row>
    <row r="16" spans="1:13" ht="19.5" customHeight="1" x14ac:dyDescent="0.45">
      <c r="B16" s="127"/>
      <c r="C16" s="194"/>
      <c r="D16" s="195"/>
      <c r="E16" s="17"/>
      <c r="F16" s="76"/>
      <c r="H16" s="85"/>
      <c r="I16" s="196"/>
      <c r="J16" s="197"/>
      <c r="K16" s="120"/>
      <c r="L16" s="193"/>
    </row>
    <row r="17" spans="2:18" ht="19.5" customHeight="1" x14ac:dyDescent="0.45">
      <c r="B17" s="127"/>
      <c r="C17" s="194"/>
      <c r="D17" s="195"/>
      <c r="E17" s="17"/>
      <c r="F17" s="76"/>
      <c r="H17" s="84" t="s">
        <v>10</v>
      </c>
      <c r="I17" s="223"/>
      <c r="J17" s="222"/>
      <c r="K17" s="121">
        <f>'新_別紙3-2'!K16</f>
        <v>0</v>
      </c>
      <c r="L17" s="123">
        <f>ROUNDDOWN(K17*1/11,0)</f>
        <v>0</v>
      </c>
    </row>
    <row r="18" spans="2:18" ht="19.5" customHeight="1" x14ac:dyDescent="0.45">
      <c r="B18" s="127"/>
      <c r="C18" s="194"/>
      <c r="D18" s="195"/>
      <c r="E18" s="17"/>
      <c r="F18" s="76"/>
      <c r="H18" s="85"/>
      <c r="I18" s="224"/>
      <c r="J18" s="225"/>
      <c r="K18" s="122"/>
      <c r="L18" s="124"/>
    </row>
    <row r="19" spans="2:18" ht="19.5" customHeight="1" x14ac:dyDescent="0.45">
      <c r="B19" s="127"/>
      <c r="C19" s="194"/>
      <c r="D19" s="195"/>
      <c r="E19" s="17"/>
      <c r="F19" s="76"/>
      <c r="H19" s="86" t="s">
        <v>12</v>
      </c>
      <c r="I19" s="226"/>
      <c r="J19" s="227"/>
      <c r="K19" s="118">
        <f>'新_別紙3-2'!K19</f>
        <v>0</v>
      </c>
      <c r="L19" s="79">
        <f>ROUNDDOWN(K19*1/11,0)</f>
        <v>0</v>
      </c>
    </row>
    <row r="20" spans="2:18" ht="19.5" customHeight="1" x14ac:dyDescent="0.45">
      <c r="B20" s="127"/>
      <c r="C20" s="194"/>
      <c r="D20" s="195"/>
      <c r="E20" s="17"/>
      <c r="F20" s="76"/>
      <c r="H20" s="85"/>
      <c r="I20" s="196"/>
      <c r="J20" s="197"/>
      <c r="K20" s="120"/>
      <c r="L20" s="125"/>
    </row>
    <row r="21" spans="2:18" ht="19.5" customHeight="1" x14ac:dyDescent="0.45">
      <c r="B21" s="127"/>
      <c r="C21" s="194"/>
      <c r="D21" s="195"/>
      <c r="E21" s="17"/>
      <c r="F21" s="76"/>
      <c r="H21" s="84" t="s">
        <v>14</v>
      </c>
      <c r="I21" s="226"/>
      <c r="J21" s="227"/>
      <c r="K21" s="118">
        <f>'新_別紙3-2'!K23</f>
        <v>0</v>
      </c>
      <c r="L21" s="79">
        <f>ROUNDDOWN(K21*1/11,0)</f>
        <v>0</v>
      </c>
    </row>
    <row r="22" spans="2:18" ht="19.5" customHeight="1" x14ac:dyDescent="0.45">
      <c r="B22" s="127"/>
      <c r="C22" s="88"/>
      <c r="D22" s="143"/>
      <c r="E22" s="17"/>
      <c r="F22" s="76"/>
      <c r="H22" s="85"/>
      <c r="I22" s="196"/>
      <c r="J22" s="197"/>
      <c r="K22" s="120"/>
      <c r="L22" s="125"/>
    </row>
    <row r="23" spans="2:18" ht="19.5" customHeight="1" x14ac:dyDescent="0.45">
      <c r="B23" s="127"/>
      <c r="C23" s="88"/>
      <c r="D23" s="143"/>
      <c r="E23" s="17"/>
      <c r="F23" s="76"/>
      <c r="H23" s="86" t="s">
        <v>16</v>
      </c>
      <c r="I23" s="226"/>
      <c r="J23" s="227"/>
      <c r="K23" s="118">
        <f>'新_別紙3-2'!K26</f>
        <v>0</v>
      </c>
      <c r="L23" s="79">
        <f>ROUNDDOWN(K23*1/11,0)</f>
        <v>0</v>
      </c>
    </row>
    <row r="24" spans="2:18" ht="19.5" customHeight="1" x14ac:dyDescent="0.45">
      <c r="B24" s="127"/>
      <c r="C24" s="194"/>
      <c r="D24" s="195"/>
      <c r="E24" s="17"/>
      <c r="F24" s="76"/>
      <c r="H24" s="85"/>
      <c r="I24" s="230"/>
      <c r="J24" s="231"/>
      <c r="K24" s="120"/>
      <c r="L24" s="125"/>
    </row>
    <row r="25" spans="2:18" ht="19.5" customHeight="1" x14ac:dyDescent="0.45">
      <c r="B25" s="127"/>
      <c r="C25" s="194"/>
      <c r="D25" s="195"/>
      <c r="E25" s="17"/>
      <c r="F25" s="76"/>
      <c r="H25" s="87" t="s">
        <v>18</v>
      </c>
      <c r="I25" s="226"/>
      <c r="J25" s="227"/>
      <c r="K25" s="118">
        <f>'新_別紙3-2'!K30</f>
        <v>0</v>
      </c>
      <c r="L25" s="79">
        <f>ROUNDDOWN(K25*1/11,0)</f>
        <v>0</v>
      </c>
    </row>
    <row r="26" spans="2:18" ht="19.5" customHeight="1" thickBot="1" x14ac:dyDescent="0.5">
      <c r="B26" s="128"/>
      <c r="C26" s="228"/>
      <c r="D26" s="229"/>
      <c r="E26" s="107"/>
      <c r="F26" s="158"/>
      <c r="H26" s="85"/>
      <c r="I26" s="196"/>
      <c r="J26" s="197"/>
      <c r="K26" s="120"/>
      <c r="L26" s="126"/>
    </row>
    <row r="27" spans="2:18" ht="19.5" customHeight="1" x14ac:dyDescent="0.45">
      <c r="B27" s="168" t="s">
        <v>135</v>
      </c>
      <c r="C27" s="169"/>
      <c r="D27" s="170"/>
      <c r="E27" s="159">
        <f>K29-(E28-E11)</f>
        <v>0</v>
      </c>
      <c r="H27" s="238" t="s">
        <v>93</v>
      </c>
      <c r="I27" s="226"/>
      <c r="J27" s="227"/>
      <c r="K27" s="118">
        <f>'新_別紙3-2'!K34</f>
        <v>0</v>
      </c>
      <c r="L27" s="79">
        <f>ROUNDDOWN(K27*1/11,0)</f>
        <v>0</v>
      </c>
    </row>
    <row r="28" spans="2:18" ht="19.5" customHeight="1" thickBot="1" x14ac:dyDescent="0.5">
      <c r="B28" s="171" t="s">
        <v>136</v>
      </c>
      <c r="C28" s="172"/>
      <c r="D28" s="173"/>
      <c r="E28" s="157">
        <f>E40</f>
        <v>0</v>
      </c>
      <c r="F28" s="151"/>
      <c r="H28" s="239"/>
      <c r="I28" s="113"/>
      <c r="J28" s="112"/>
      <c r="K28" s="118"/>
      <c r="L28" s="108"/>
    </row>
    <row r="29" spans="2:18" ht="33" customHeight="1" thickBot="1" x14ac:dyDescent="0.5">
      <c r="B29" s="299" t="s">
        <v>131</v>
      </c>
      <c r="C29" s="241"/>
      <c r="D29" s="242"/>
      <c r="E29" s="132">
        <f>E11+E27+E28</f>
        <v>0</v>
      </c>
      <c r="F29" s="151"/>
      <c r="G29" s="76"/>
      <c r="H29" s="299" t="s">
        <v>130</v>
      </c>
      <c r="I29" s="241"/>
      <c r="J29" s="242"/>
      <c r="K29" s="75">
        <f>K11+K13</f>
        <v>0</v>
      </c>
      <c r="L29" s="74">
        <f>L13</f>
        <v>0</v>
      </c>
    </row>
    <row r="30" spans="2:18" ht="10.5" customHeight="1" thickBot="1" x14ac:dyDescent="0.5">
      <c r="B30" s="14"/>
      <c r="C30" s="14"/>
      <c r="L30" s="2"/>
    </row>
    <row r="31" spans="2:18" ht="33.75" customHeight="1" x14ac:dyDescent="0.45">
      <c r="B31" s="14"/>
      <c r="C31" s="14"/>
      <c r="H31" s="243" t="s">
        <v>124</v>
      </c>
      <c r="I31" s="244"/>
      <c r="J31" s="244"/>
      <c r="K31" s="129">
        <f>MAX(K25-ROUNDDOWN(K29*0.3,0),0)</f>
        <v>0</v>
      </c>
      <c r="L31" s="130">
        <f>MAX(ROUNDDOWN(K31*1/11,0),0)</f>
        <v>0</v>
      </c>
      <c r="O31" s="135"/>
      <c r="P31" s="90"/>
      <c r="Q31" s="90"/>
      <c r="R31" s="2"/>
    </row>
    <row r="32" spans="2:18" ht="33.75" customHeight="1" thickBot="1" x14ac:dyDescent="0.5">
      <c r="B32" s="14"/>
      <c r="C32" s="14"/>
      <c r="H32" s="245" t="s">
        <v>123</v>
      </c>
      <c r="I32" s="246"/>
      <c r="J32" s="246"/>
      <c r="K32" s="131">
        <f>K29-K31</f>
        <v>0</v>
      </c>
      <c r="L32" s="64">
        <f>L29-L31</f>
        <v>0</v>
      </c>
      <c r="O32" s="135"/>
      <c r="P32" s="90"/>
      <c r="Q32" s="90"/>
      <c r="R32" s="2"/>
    </row>
    <row r="33" spans="2:18" ht="33.75" customHeight="1" thickBot="1" x14ac:dyDescent="0.5">
      <c r="B33" s="14"/>
      <c r="C33" s="14"/>
      <c r="H33" s="247" t="s">
        <v>113</v>
      </c>
      <c r="I33" s="248"/>
      <c r="J33" s="248"/>
      <c r="K33" s="63">
        <f>L32</f>
        <v>0</v>
      </c>
      <c r="O33" s="135"/>
      <c r="P33" s="90"/>
      <c r="Q33" s="90"/>
      <c r="R33" s="2"/>
    </row>
    <row r="34" spans="2:18" ht="49.5" customHeight="1" thickBot="1" x14ac:dyDescent="0.5">
      <c r="B34" s="14"/>
      <c r="C34" s="14"/>
      <c r="H34" s="249" t="s">
        <v>129</v>
      </c>
      <c r="I34" s="250"/>
      <c r="J34" s="250"/>
      <c r="K34" s="73">
        <f>K32-IF(G6="■",K33,0)</f>
        <v>0</v>
      </c>
      <c r="O34" s="135"/>
      <c r="P34" s="90"/>
      <c r="Q34" s="90"/>
      <c r="R34" s="2"/>
    </row>
    <row r="35" spans="2:18" ht="15" customHeight="1" x14ac:dyDescent="0.45">
      <c r="B35" s="102"/>
      <c r="C35" s="102"/>
      <c r="D35" s="88"/>
      <c r="E35" s="88"/>
      <c r="F35" s="89"/>
      <c r="G35" s="89"/>
      <c r="H35" s="88"/>
      <c r="I35" s="88"/>
      <c r="J35" s="88"/>
    </row>
    <row r="36" spans="2:18" ht="23.4" customHeight="1" x14ac:dyDescent="0.45">
      <c r="B36" s="144" t="s">
        <v>109</v>
      </c>
      <c r="C36" s="144"/>
      <c r="D36" s="144"/>
      <c r="E36" s="144"/>
      <c r="F36" s="144"/>
      <c r="G36" s="144"/>
      <c r="H36" s="144"/>
      <c r="I36" s="144"/>
      <c r="J36" s="144"/>
      <c r="K36" s="144"/>
      <c r="L36" s="144"/>
    </row>
    <row r="37" spans="2:18" s="88" customFormat="1" ht="30.6" customHeight="1" x14ac:dyDescent="0.45">
      <c r="B37" s="232" t="s">
        <v>98</v>
      </c>
      <c r="C37" s="232"/>
      <c r="D37" s="232"/>
      <c r="E37" s="233"/>
      <c r="F37" s="234"/>
      <c r="G37" s="235" t="s">
        <v>99</v>
      </c>
      <c r="H37" s="236"/>
      <c r="I37" s="237" t="s">
        <v>101</v>
      </c>
      <c r="J37" s="237"/>
      <c r="K37" s="237"/>
      <c r="L37" s="237"/>
    </row>
    <row r="38" spans="2:18" s="88" customFormat="1" ht="30.6" customHeight="1" x14ac:dyDescent="0.45">
      <c r="B38" s="251" t="s">
        <v>132</v>
      </c>
      <c r="C38" s="251"/>
      <c r="D38" s="251"/>
      <c r="E38" s="174">
        <f>ROUNDDOWN(K34*E37/10,0)</f>
        <v>0</v>
      </c>
      <c r="F38" s="175"/>
      <c r="G38" s="156"/>
      <c r="H38" s="101" t="s">
        <v>100</v>
      </c>
      <c r="I38" s="252" t="str">
        <f>TEXT(K34,"#,### 円")&amp;"　×　"&amp;E37&amp;G37</f>
        <v xml:space="preserve"> 円　×　／10</v>
      </c>
      <c r="J38" s="253"/>
      <c r="K38" s="253"/>
      <c r="L38" s="254"/>
    </row>
    <row r="39" spans="2:18" s="88" customFormat="1" ht="15" customHeight="1" thickBot="1" x14ac:dyDescent="0.5">
      <c r="B39" s="97"/>
      <c r="C39" s="97"/>
      <c r="D39" s="97"/>
      <c r="E39" s="96"/>
      <c r="F39" s="96"/>
      <c r="G39" s="96"/>
      <c r="H39" s="91"/>
      <c r="I39" s="98"/>
      <c r="J39" s="95"/>
      <c r="K39" s="95"/>
      <c r="L39" s="95"/>
    </row>
    <row r="40" spans="2:18" s="88" customFormat="1" ht="64.5" customHeight="1" thickBot="1" x14ac:dyDescent="0.5">
      <c r="B40" s="255" t="s">
        <v>115</v>
      </c>
      <c r="C40" s="256"/>
      <c r="D40" s="257"/>
      <c r="E40" s="261">
        <f>ROUNDDOWN(MIN(E38,K34-IF(G6="■",E11-F11,E11),P40),-3)</f>
        <v>0</v>
      </c>
      <c r="F40" s="262"/>
      <c r="G40" s="145"/>
      <c r="H40" s="92" t="s">
        <v>100</v>
      </c>
      <c r="I40" s="258" t="s">
        <v>137</v>
      </c>
      <c r="J40" s="259"/>
      <c r="K40" s="259"/>
      <c r="L40" s="260"/>
      <c r="O40" s="90"/>
      <c r="P40" s="94"/>
    </row>
  </sheetData>
  <mergeCells count="61">
    <mergeCell ref="B38:D38"/>
    <mergeCell ref="I38:L38"/>
    <mergeCell ref="B40:D40"/>
    <mergeCell ref="I40:L40"/>
    <mergeCell ref="E40:F40"/>
    <mergeCell ref="B37:D37"/>
    <mergeCell ref="E37:F37"/>
    <mergeCell ref="G37:H37"/>
    <mergeCell ref="I37:L37"/>
    <mergeCell ref="H27:H28"/>
    <mergeCell ref="I27:J27"/>
    <mergeCell ref="B29:D29"/>
    <mergeCell ref="H29:J29"/>
    <mergeCell ref="H31:J31"/>
    <mergeCell ref="H32:J32"/>
    <mergeCell ref="H33:J33"/>
    <mergeCell ref="H34:J34"/>
    <mergeCell ref="C25:D25"/>
    <mergeCell ref="I23:J23"/>
    <mergeCell ref="C26:D26"/>
    <mergeCell ref="I24:J24"/>
    <mergeCell ref="I25:J25"/>
    <mergeCell ref="I26:J26"/>
    <mergeCell ref="C20:D20"/>
    <mergeCell ref="I20:J20"/>
    <mergeCell ref="C21:D21"/>
    <mergeCell ref="I21:J21"/>
    <mergeCell ref="C24:D24"/>
    <mergeCell ref="I22:J22"/>
    <mergeCell ref="L15:L16"/>
    <mergeCell ref="C16:D16"/>
    <mergeCell ref="I16:J16"/>
    <mergeCell ref="B8:L8"/>
    <mergeCell ref="B9:F9"/>
    <mergeCell ref="H9:L9"/>
    <mergeCell ref="C10:D10"/>
    <mergeCell ref="I10:J10"/>
    <mergeCell ref="I11:J11"/>
    <mergeCell ref="L11:L12"/>
    <mergeCell ref="I12:J12"/>
    <mergeCell ref="C13:D13"/>
    <mergeCell ref="I13:J13"/>
    <mergeCell ref="C14:D14"/>
    <mergeCell ref="C15:D15"/>
    <mergeCell ref="I15:J15"/>
    <mergeCell ref="B11:D12"/>
    <mergeCell ref="B27:D27"/>
    <mergeCell ref="B28:D28"/>
    <mergeCell ref="E38:F38"/>
    <mergeCell ref="H2:K2"/>
    <mergeCell ref="H3:K3"/>
    <mergeCell ref="B5:C6"/>
    <mergeCell ref="D5:K5"/>
    <mergeCell ref="D6:F6"/>
    <mergeCell ref="J6:K6"/>
    <mergeCell ref="C17:D17"/>
    <mergeCell ref="I17:J17"/>
    <mergeCell ref="C18:D18"/>
    <mergeCell ref="I18:J18"/>
    <mergeCell ref="C19:D19"/>
    <mergeCell ref="I19:J19"/>
  </mergeCells>
  <phoneticPr fontId="3"/>
  <conditionalFormatting sqref="N35:XFD35">
    <cfRule type="cellIs" dxfId="3" priority="1" operator="equal">
      <formula>"「費目：その他」で補助対象外に仕分けされていないものがある"</formula>
    </cfRule>
  </conditionalFormatting>
  <dataValidations count="1">
    <dataValidation type="list" allowBlank="1" showInputMessage="1" showErrorMessage="1" sqref="I6 G6" xr:uid="{7E7ECD84-7FD4-4113-A96F-0FAE10A254BC}">
      <formula1>"□, ■"</formula1>
    </dataValidation>
  </dataValidation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DAE8F-4FE3-4C14-A3F1-EBBA6738AAC2}">
  <sheetPr>
    <tabColor rgb="FFFFFF00"/>
    <pageSetUpPr fitToPage="1"/>
  </sheetPr>
  <dimension ref="A1:N58"/>
  <sheetViews>
    <sheetView showGridLines="0" view="pageBreakPreview" topLeftCell="A34" zoomScaleNormal="100" zoomScaleSheetLayoutView="100" workbookViewId="0">
      <selection activeCell="C46" sqref="C46"/>
    </sheetView>
  </sheetViews>
  <sheetFormatPr defaultColWidth="8.19921875" defaultRowHeight="13.8" x14ac:dyDescent="0.45"/>
  <cols>
    <col min="1" max="1" width="1.69921875" style="4" customWidth="1"/>
    <col min="2" max="2" width="12.8984375" style="4" customWidth="1"/>
    <col min="3" max="3" width="18.69921875" style="4" customWidth="1"/>
    <col min="4" max="4" width="3.69921875" style="4" customWidth="1"/>
    <col min="5" max="5" width="4.19921875" style="4" customWidth="1"/>
    <col min="6" max="6" width="3.19921875" style="4" customWidth="1"/>
    <col min="7" max="7" width="4.19921875" style="4" customWidth="1"/>
    <col min="8" max="8" width="3.19921875" style="4" customWidth="1"/>
    <col min="9" max="9" width="5.19921875" style="4" customWidth="1"/>
    <col min="10" max="10" width="11.69921875" style="23" customWidth="1"/>
    <col min="11" max="11" width="14" style="23" customWidth="1"/>
    <col min="12" max="12" width="15.69921875" style="4" customWidth="1"/>
    <col min="13" max="13" width="2.19921875" style="24" customWidth="1"/>
    <col min="14" max="14" width="2.69921875" style="4" customWidth="1"/>
    <col min="15" max="16384" width="8.19921875" style="4"/>
  </cols>
  <sheetData>
    <row r="1" spans="1:12" s="24" customFormat="1" ht="19.95" customHeight="1" x14ac:dyDescent="0.45">
      <c r="A1" s="4"/>
      <c r="B1" s="22"/>
      <c r="C1" s="22"/>
      <c r="D1" s="22"/>
      <c r="E1" s="22"/>
      <c r="F1" s="22"/>
      <c r="G1" s="4"/>
      <c r="H1" s="4"/>
      <c r="I1" s="4"/>
      <c r="J1" s="23"/>
      <c r="K1" s="23"/>
      <c r="L1" s="21" t="s">
        <v>21</v>
      </c>
    </row>
    <row r="2" spans="1:12" s="24" customFormat="1" ht="19.95" customHeight="1" x14ac:dyDescent="0.45">
      <c r="A2" s="25"/>
      <c r="B2" s="22"/>
      <c r="C2" s="22"/>
      <c r="D2" s="22"/>
      <c r="E2" s="22"/>
      <c r="F2" s="22"/>
      <c r="G2" s="1"/>
      <c r="H2" s="1"/>
      <c r="I2" s="176" t="s">
        <v>22</v>
      </c>
      <c r="J2" s="176"/>
      <c r="K2" s="176"/>
      <c r="L2" s="176"/>
    </row>
    <row r="3" spans="1:12" s="24" customFormat="1" ht="27.45" customHeight="1" x14ac:dyDescent="0.45">
      <c r="A3" s="25"/>
      <c r="B3" s="22"/>
      <c r="C3" s="22"/>
      <c r="D3" s="22"/>
      <c r="E3" s="22"/>
      <c r="F3" s="22"/>
      <c r="G3" s="1"/>
      <c r="H3" s="1"/>
      <c r="I3" s="176" t="s">
        <v>23</v>
      </c>
      <c r="J3" s="176"/>
      <c r="K3" s="176"/>
      <c r="L3" s="176"/>
    </row>
    <row r="4" spans="1:12" s="24" customFormat="1" ht="6" customHeight="1" x14ac:dyDescent="0.45">
      <c r="A4" s="25"/>
      <c r="B4" s="26"/>
      <c r="C4" s="1"/>
      <c r="D4" s="1"/>
      <c r="E4" s="1"/>
      <c r="F4" s="1"/>
      <c r="G4" s="1"/>
      <c r="H4" s="1"/>
      <c r="I4" s="6"/>
      <c r="J4" s="6"/>
      <c r="K4" s="6"/>
      <c r="L4" s="6"/>
    </row>
    <row r="5" spans="1:12" s="24" customFormat="1" ht="17.399999999999999" x14ac:dyDescent="0.45">
      <c r="A5" s="263" t="s">
        <v>104</v>
      </c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</row>
    <row r="6" spans="1:12" s="24" customFormat="1" ht="20.25" customHeight="1" x14ac:dyDescent="0.45">
      <c r="A6" s="14"/>
      <c r="B6" s="99" t="s">
        <v>119</v>
      </c>
      <c r="C6" s="14"/>
      <c r="D6" s="14"/>
      <c r="E6" s="14"/>
      <c r="F6" s="14"/>
      <c r="G6" s="14"/>
      <c r="H6" s="14"/>
      <c r="I6" s="14"/>
      <c r="J6" s="27"/>
      <c r="K6" s="28"/>
      <c r="L6" s="21" t="s">
        <v>24</v>
      </c>
    </row>
    <row r="7" spans="1:12" s="24" customFormat="1" ht="33" customHeight="1" x14ac:dyDescent="0.45">
      <c r="A7" s="4"/>
      <c r="B7" s="66" t="s">
        <v>25</v>
      </c>
      <c r="C7" s="67" t="s">
        <v>26</v>
      </c>
      <c r="D7" s="265" t="s">
        <v>27</v>
      </c>
      <c r="E7" s="266"/>
      <c r="F7" s="265" t="s">
        <v>27</v>
      </c>
      <c r="G7" s="266"/>
      <c r="H7" s="267" t="s">
        <v>27</v>
      </c>
      <c r="I7" s="266"/>
      <c r="J7" s="68" t="s">
        <v>28</v>
      </c>
      <c r="K7" s="29" t="s">
        <v>29</v>
      </c>
      <c r="L7" s="67" t="s">
        <v>30</v>
      </c>
    </row>
    <row r="8" spans="1:12" s="24" customFormat="1" ht="19.95" customHeight="1" x14ac:dyDescent="0.45">
      <c r="A8" s="4"/>
      <c r="B8" s="268" t="s">
        <v>31</v>
      </c>
      <c r="C8" s="30"/>
      <c r="D8" s="31"/>
      <c r="E8" s="32"/>
      <c r="F8" s="31"/>
      <c r="G8" s="32"/>
      <c r="H8" s="146"/>
      <c r="I8" s="32"/>
      <c r="J8" s="33"/>
      <c r="K8" s="34">
        <f>PRODUCT(D8:J8)</f>
        <v>0</v>
      </c>
      <c r="L8" s="35"/>
    </row>
    <row r="9" spans="1:12" s="24" customFormat="1" ht="19.95" customHeight="1" thickBot="1" x14ac:dyDescent="0.5">
      <c r="A9" s="4"/>
      <c r="B9" s="268"/>
      <c r="C9" s="30"/>
      <c r="D9" s="31"/>
      <c r="E9" s="36"/>
      <c r="F9" s="31"/>
      <c r="G9" s="32"/>
      <c r="H9" s="37"/>
      <c r="I9" s="32"/>
      <c r="J9" s="33"/>
      <c r="K9" s="34">
        <f>PRODUCT(D9:J9)</f>
        <v>0</v>
      </c>
      <c r="L9" s="35"/>
    </row>
    <row r="10" spans="1:12" s="24" customFormat="1" ht="19.95" customHeight="1" thickBot="1" x14ac:dyDescent="0.5">
      <c r="A10" s="4"/>
      <c r="B10" s="268"/>
      <c r="C10" s="269" t="s">
        <v>37</v>
      </c>
      <c r="D10" s="270"/>
      <c r="E10" s="270"/>
      <c r="F10" s="270"/>
      <c r="G10" s="270"/>
      <c r="H10" s="270"/>
      <c r="I10" s="270"/>
      <c r="J10" s="271"/>
      <c r="K10" s="38">
        <f>SUM(K8:K9)</f>
        <v>0</v>
      </c>
      <c r="L10" s="35"/>
    </row>
    <row r="11" spans="1:12" s="24" customFormat="1" ht="19.95" customHeight="1" x14ac:dyDescent="0.45">
      <c r="A11" s="4"/>
      <c r="B11" s="268" t="s">
        <v>38</v>
      </c>
      <c r="C11" s="35"/>
      <c r="D11" s="31"/>
      <c r="E11" s="36"/>
      <c r="F11" s="31"/>
      <c r="G11" s="32"/>
      <c r="H11" s="37"/>
      <c r="I11" s="32"/>
      <c r="J11" s="33"/>
      <c r="K11" s="34">
        <f>PRODUCT(D11:J11)</f>
        <v>0</v>
      </c>
      <c r="L11" s="35"/>
    </row>
    <row r="12" spans="1:12" s="24" customFormat="1" ht="19.95" customHeight="1" thickBot="1" x14ac:dyDescent="0.5">
      <c r="A12" s="4"/>
      <c r="B12" s="268"/>
      <c r="C12" s="35"/>
      <c r="D12" s="31"/>
      <c r="E12" s="32"/>
      <c r="F12" s="31"/>
      <c r="G12" s="32"/>
      <c r="H12" s="31"/>
      <c r="I12" s="36"/>
      <c r="J12" s="41"/>
      <c r="K12" s="34">
        <f>PRODUCT(D12:J12)</f>
        <v>0</v>
      </c>
      <c r="L12" s="35"/>
    </row>
    <row r="13" spans="1:12" s="24" customFormat="1" ht="19.95" customHeight="1" thickBot="1" x14ac:dyDescent="0.5">
      <c r="A13" s="4"/>
      <c r="B13" s="268"/>
      <c r="C13" s="269" t="s">
        <v>40</v>
      </c>
      <c r="D13" s="270"/>
      <c r="E13" s="270"/>
      <c r="F13" s="270"/>
      <c r="G13" s="270"/>
      <c r="H13" s="270"/>
      <c r="I13" s="271"/>
      <c r="J13" s="271"/>
      <c r="K13" s="38">
        <f>SUM(K11:K12)</f>
        <v>0</v>
      </c>
      <c r="L13" s="35"/>
    </row>
    <row r="14" spans="1:12" s="24" customFormat="1" ht="19.95" customHeight="1" x14ac:dyDescent="0.45">
      <c r="A14" s="4"/>
      <c r="B14" s="268" t="s">
        <v>41</v>
      </c>
      <c r="C14" s="42"/>
      <c r="D14" s="31"/>
      <c r="E14" s="32"/>
      <c r="F14" s="31"/>
      <c r="G14" s="32"/>
      <c r="H14" s="31"/>
      <c r="I14" s="32"/>
      <c r="J14" s="41"/>
      <c r="K14" s="34">
        <f>PRODUCT(D14:J14)</f>
        <v>0</v>
      </c>
      <c r="L14" s="35"/>
    </row>
    <row r="15" spans="1:12" s="24" customFormat="1" ht="19.95" customHeight="1" thickBot="1" x14ac:dyDescent="0.5">
      <c r="A15" s="4"/>
      <c r="B15" s="268"/>
      <c r="C15" s="43"/>
      <c r="D15" s="37"/>
      <c r="E15" s="36"/>
      <c r="F15" s="37"/>
      <c r="G15" s="36"/>
      <c r="H15" s="37"/>
      <c r="I15" s="36"/>
      <c r="J15" s="41"/>
      <c r="K15" s="34">
        <f>PRODUCT(D15:J15)</f>
        <v>0</v>
      </c>
      <c r="L15" s="35"/>
    </row>
    <row r="16" spans="1:12" s="24" customFormat="1" ht="19.95" customHeight="1" thickBot="1" x14ac:dyDescent="0.5">
      <c r="A16" s="4"/>
      <c r="B16" s="268"/>
      <c r="C16" s="269" t="s">
        <v>47</v>
      </c>
      <c r="D16" s="271"/>
      <c r="E16" s="271"/>
      <c r="F16" s="271"/>
      <c r="G16" s="271"/>
      <c r="H16" s="271"/>
      <c r="I16" s="271"/>
      <c r="J16" s="272"/>
      <c r="K16" s="38">
        <f>SUM(K14:K15)</f>
        <v>0</v>
      </c>
      <c r="L16" s="32"/>
    </row>
    <row r="17" spans="2:14" ht="19.95" customHeight="1" x14ac:dyDescent="0.45">
      <c r="B17" s="268" t="s">
        <v>48</v>
      </c>
      <c r="C17" s="60"/>
      <c r="D17" s="37"/>
      <c r="E17" s="36"/>
      <c r="F17" s="37"/>
      <c r="G17" s="36"/>
      <c r="H17" s="37"/>
      <c r="I17" s="36"/>
      <c r="J17" s="61"/>
      <c r="K17" s="34">
        <f>PRODUCT(D17:J17)</f>
        <v>0</v>
      </c>
      <c r="L17" s="35"/>
    </row>
    <row r="18" spans="2:14" ht="19.95" customHeight="1" thickBot="1" x14ac:dyDescent="0.5">
      <c r="B18" s="268"/>
      <c r="C18" s="35"/>
      <c r="D18" s="37"/>
      <c r="E18" s="39"/>
      <c r="F18" s="40"/>
      <c r="G18" s="39"/>
      <c r="H18" s="37"/>
      <c r="I18" s="36"/>
      <c r="J18" s="41"/>
      <c r="K18" s="34">
        <f>PRODUCT(D18:J18)</f>
        <v>0</v>
      </c>
      <c r="L18" s="35"/>
    </row>
    <row r="19" spans="2:14" ht="19.95" customHeight="1" thickBot="1" x14ac:dyDescent="0.5">
      <c r="B19" s="268"/>
      <c r="C19" s="269" t="s">
        <v>56</v>
      </c>
      <c r="D19" s="271"/>
      <c r="E19" s="270"/>
      <c r="F19" s="270"/>
      <c r="G19" s="270"/>
      <c r="H19" s="271"/>
      <c r="I19" s="271"/>
      <c r="J19" s="271"/>
      <c r="K19" s="38">
        <f>SUM(K17:K18)</f>
        <v>0</v>
      </c>
      <c r="L19" s="32"/>
    </row>
    <row r="20" spans="2:14" ht="19.95" customHeight="1" x14ac:dyDescent="0.45">
      <c r="B20" s="268" t="s">
        <v>57</v>
      </c>
      <c r="C20" s="35"/>
      <c r="D20" s="31"/>
      <c r="E20" s="44"/>
      <c r="F20" s="45"/>
      <c r="G20" s="44"/>
      <c r="H20" s="31"/>
      <c r="I20" s="32"/>
      <c r="J20" s="41"/>
      <c r="K20" s="34">
        <f>PRODUCT(D20:J20)</f>
        <v>0</v>
      </c>
      <c r="L20" s="35"/>
      <c r="M20" s="46"/>
    </row>
    <row r="21" spans="2:14" ht="19.95" customHeight="1" x14ac:dyDescent="0.45">
      <c r="B21" s="268"/>
      <c r="C21" s="35"/>
      <c r="D21" s="31"/>
      <c r="E21" s="44"/>
      <c r="F21" s="45"/>
      <c r="G21" s="44"/>
      <c r="H21" s="31"/>
      <c r="I21" s="32"/>
      <c r="J21" s="41"/>
      <c r="K21" s="34">
        <f>PRODUCT(D21:J21)</f>
        <v>0</v>
      </c>
      <c r="L21" s="35"/>
      <c r="M21" s="46"/>
    </row>
    <row r="22" spans="2:14" ht="19.95" customHeight="1" thickBot="1" x14ac:dyDescent="0.5">
      <c r="B22" s="268"/>
      <c r="C22" s="35"/>
      <c r="D22" s="31"/>
      <c r="E22" s="44"/>
      <c r="F22" s="45"/>
      <c r="G22" s="44"/>
      <c r="H22" s="31"/>
      <c r="I22" s="32"/>
      <c r="J22" s="41"/>
      <c r="K22" s="34">
        <f t="shared" ref="K22" si="0">PRODUCT(D22:J22)</f>
        <v>0</v>
      </c>
      <c r="L22" s="35"/>
      <c r="M22" s="46"/>
    </row>
    <row r="23" spans="2:14" ht="19.95" customHeight="1" thickBot="1" x14ac:dyDescent="0.5">
      <c r="B23" s="268"/>
      <c r="C23" s="269" t="s">
        <v>64</v>
      </c>
      <c r="D23" s="271"/>
      <c r="E23" s="271"/>
      <c r="F23" s="271"/>
      <c r="G23" s="271"/>
      <c r="H23" s="271"/>
      <c r="I23" s="271"/>
      <c r="J23" s="272"/>
      <c r="K23" s="38">
        <f>SUM(K20:K22)</f>
        <v>0</v>
      </c>
      <c r="L23" s="32"/>
      <c r="M23" s="46"/>
    </row>
    <row r="24" spans="2:14" ht="19.95" customHeight="1" x14ac:dyDescent="0.45">
      <c r="B24" s="268" t="s">
        <v>65</v>
      </c>
      <c r="C24" s="60"/>
      <c r="D24" s="37"/>
      <c r="E24" s="36"/>
      <c r="F24" s="37"/>
      <c r="G24" s="36"/>
      <c r="H24" s="37"/>
      <c r="I24" s="36"/>
      <c r="J24" s="61"/>
      <c r="K24" s="34">
        <f>PRODUCT(D24:J24)</f>
        <v>0</v>
      </c>
      <c r="L24" s="35"/>
      <c r="M24" s="46"/>
    </row>
    <row r="25" spans="2:14" ht="19.95" customHeight="1" thickBot="1" x14ac:dyDescent="0.5">
      <c r="B25" s="268"/>
      <c r="C25" s="47"/>
      <c r="D25" s="31"/>
      <c r="E25" s="36"/>
      <c r="F25" s="37"/>
      <c r="G25" s="36"/>
      <c r="H25" s="31"/>
      <c r="I25" s="32"/>
      <c r="J25" s="41"/>
      <c r="K25" s="34">
        <f>PRODUCT(D25:J25)</f>
        <v>0</v>
      </c>
      <c r="L25" s="35"/>
      <c r="M25" s="46"/>
    </row>
    <row r="26" spans="2:14" ht="19.95" customHeight="1" thickBot="1" x14ac:dyDescent="0.5">
      <c r="B26" s="268"/>
      <c r="C26" s="269" t="s">
        <v>71</v>
      </c>
      <c r="D26" s="271"/>
      <c r="E26" s="270"/>
      <c r="F26" s="270"/>
      <c r="G26" s="270"/>
      <c r="H26" s="271"/>
      <c r="I26" s="271"/>
      <c r="J26" s="272"/>
      <c r="K26" s="38">
        <f>SUM(K24:K25)</f>
        <v>0</v>
      </c>
      <c r="L26" s="32"/>
    </row>
    <row r="27" spans="2:14" ht="19.95" customHeight="1" x14ac:dyDescent="0.45">
      <c r="B27" s="274" t="s">
        <v>72</v>
      </c>
      <c r="C27" s="35"/>
      <c r="D27" s="31"/>
      <c r="E27" s="36"/>
      <c r="F27" s="37"/>
      <c r="G27" s="36"/>
      <c r="H27" s="31"/>
      <c r="I27" s="32"/>
      <c r="J27" s="41"/>
      <c r="K27" s="34">
        <f>PRODUCT(D27:J27)</f>
        <v>0</v>
      </c>
      <c r="L27" s="35"/>
      <c r="M27" s="4"/>
      <c r="N27" s="14"/>
    </row>
    <row r="28" spans="2:14" ht="19.95" customHeight="1" x14ac:dyDescent="0.45">
      <c r="B28" s="274"/>
      <c r="C28" s="43"/>
      <c r="D28" s="31"/>
      <c r="E28" s="36"/>
      <c r="F28" s="37"/>
      <c r="G28" s="36"/>
      <c r="H28" s="31"/>
      <c r="I28" s="32"/>
      <c r="J28" s="41"/>
      <c r="K28" s="34">
        <f>PRODUCT(D28:J28)</f>
        <v>0</v>
      </c>
      <c r="L28" s="35"/>
      <c r="M28" s="4"/>
      <c r="N28" s="14"/>
    </row>
    <row r="29" spans="2:14" ht="23.25" customHeight="1" thickBot="1" x14ac:dyDescent="0.5">
      <c r="B29" s="274"/>
      <c r="C29" s="43"/>
      <c r="D29" s="31"/>
      <c r="E29" s="36"/>
      <c r="F29" s="37"/>
      <c r="G29" s="36"/>
      <c r="H29" s="31"/>
      <c r="I29" s="32"/>
      <c r="J29" s="71"/>
      <c r="K29" s="34">
        <f>PRODUCT(D29:J29)</f>
        <v>0</v>
      </c>
      <c r="L29" s="35"/>
      <c r="M29" s="14"/>
      <c r="N29" s="273"/>
    </row>
    <row r="30" spans="2:14" ht="19.95" customHeight="1" thickBot="1" x14ac:dyDescent="0.5">
      <c r="B30" s="274"/>
      <c r="C30" s="268" t="s">
        <v>77</v>
      </c>
      <c r="D30" s="268"/>
      <c r="E30" s="268"/>
      <c r="F30" s="268"/>
      <c r="G30" s="268"/>
      <c r="H30" s="268"/>
      <c r="I30" s="268"/>
      <c r="J30" s="269"/>
      <c r="K30" s="38">
        <f>SUM(K27:K29)</f>
        <v>0</v>
      </c>
      <c r="L30" s="32"/>
      <c r="M30" s="46"/>
      <c r="N30" s="273"/>
    </row>
    <row r="31" spans="2:14" ht="19.95" customHeight="1" x14ac:dyDescent="0.45">
      <c r="B31" s="274" t="s">
        <v>78</v>
      </c>
      <c r="C31" s="35"/>
      <c r="D31" s="31"/>
      <c r="E31" s="44"/>
      <c r="F31" s="45"/>
      <c r="G31" s="44"/>
      <c r="H31" s="31"/>
      <c r="I31" s="32"/>
      <c r="J31" s="41"/>
      <c r="K31" s="34">
        <f>PRODUCT(D31:J31)</f>
        <v>0</v>
      </c>
      <c r="L31" s="35"/>
      <c r="M31" s="46"/>
      <c r="N31" s="48"/>
    </row>
    <row r="32" spans="2:14" ht="19.95" customHeight="1" x14ac:dyDescent="0.45">
      <c r="B32" s="274"/>
      <c r="C32" s="35"/>
      <c r="D32" s="37"/>
      <c r="E32" s="36"/>
      <c r="F32" s="37"/>
      <c r="G32" s="36"/>
      <c r="H32" s="31"/>
      <c r="I32" s="32"/>
      <c r="J32" s="41"/>
      <c r="K32" s="34">
        <f>PRODUCT(D32:J32)</f>
        <v>0</v>
      </c>
      <c r="L32" s="35"/>
      <c r="M32" s="46"/>
      <c r="N32" s="48"/>
    </row>
    <row r="33" spans="2:14" ht="19.95" customHeight="1" thickBot="1" x14ac:dyDescent="0.5">
      <c r="B33" s="274"/>
      <c r="C33" s="19"/>
      <c r="D33" s="49"/>
      <c r="E33" s="50"/>
      <c r="F33" s="49"/>
      <c r="G33" s="50"/>
      <c r="H33" s="37"/>
      <c r="I33" s="36"/>
      <c r="J33" s="58"/>
      <c r="K33" s="34">
        <f>PRODUCT(D33:J33)</f>
        <v>0</v>
      </c>
      <c r="L33" s="35"/>
      <c r="N33" s="48"/>
    </row>
    <row r="34" spans="2:14" ht="19.95" customHeight="1" thickBot="1" x14ac:dyDescent="0.5">
      <c r="B34" s="275"/>
      <c r="C34" s="276" t="s">
        <v>84</v>
      </c>
      <c r="D34" s="276"/>
      <c r="E34" s="276"/>
      <c r="F34" s="276"/>
      <c r="G34" s="276"/>
      <c r="H34" s="276"/>
      <c r="I34" s="276"/>
      <c r="J34" s="277"/>
      <c r="K34" s="38">
        <f>SUM(K31:K33)</f>
        <v>0</v>
      </c>
      <c r="L34" s="32"/>
    </row>
    <row r="35" spans="2:14" ht="30.75" customHeight="1" thickBot="1" x14ac:dyDescent="0.5">
      <c r="B35" s="278" t="s">
        <v>92</v>
      </c>
      <c r="C35" s="279"/>
      <c r="D35" s="279"/>
      <c r="E35" s="279"/>
      <c r="F35" s="279"/>
      <c r="G35" s="279"/>
      <c r="H35" s="279"/>
      <c r="I35" s="279"/>
      <c r="J35" s="279"/>
      <c r="K35" s="70">
        <f>K10+K13+K16+K19+K23+K26+K30+K34</f>
        <v>0</v>
      </c>
      <c r="L35" s="14"/>
    </row>
    <row r="36" spans="2:14" ht="12" customHeight="1" x14ac:dyDescent="0.45">
      <c r="B36" s="72"/>
      <c r="C36" s="72"/>
      <c r="D36" s="72"/>
      <c r="E36" s="72"/>
      <c r="F36" s="72"/>
      <c r="G36" s="72"/>
      <c r="H36" s="72"/>
      <c r="I36" s="72"/>
      <c r="J36" s="72"/>
      <c r="K36" s="59"/>
      <c r="L36" s="14"/>
    </row>
    <row r="37" spans="2:14" ht="10.95" customHeight="1" x14ac:dyDescent="0.45">
      <c r="B37" s="286"/>
      <c r="C37" s="286"/>
      <c r="D37" s="286"/>
      <c r="E37" s="286"/>
      <c r="F37" s="286"/>
      <c r="G37" s="286"/>
      <c r="H37" s="286"/>
      <c r="I37" s="286"/>
      <c r="J37" s="286"/>
    </row>
    <row r="38" spans="2:14" ht="16.2" customHeight="1" x14ac:dyDescent="0.45">
      <c r="J38" s="4"/>
      <c r="L38" s="23"/>
      <c r="M38" s="14"/>
    </row>
    <row r="39" spans="2:14" ht="18" customHeight="1" x14ac:dyDescent="0.25">
      <c r="B39" s="100" t="s">
        <v>118</v>
      </c>
      <c r="C39" s="52"/>
      <c r="J39" s="4"/>
      <c r="L39" s="56"/>
      <c r="M39" s="56"/>
    </row>
    <row r="40" spans="2:14" ht="18" customHeight="1" x14ac:dyDescent="0.25">
      <c r="B40" s="150" t="s">
        <v>127</v>
      </c>
      <c r="C40" s="52"/>
      <c r="J40" s="4"/>
      <c r="L40" s="56"/>
      <c r="M40" s="56"/>
    </row>
    <row r="41" spans="2:14" ht="18" customHeight="1" x14ac:dyDescent="0.25">
      <c r="B41" s="57"/>
      <c r="C41" s="52"/>
      <c r="I41" s="21" t="s">
        <v>107</v>
      </c>
      <c r="J41" s="4"/>
      <c r="K41" s="21"/>
      <c r="L41" s="56"/>
      <c r="M41" s="56"/>
    </row>
    <row r="42" spans="2:14" ht="25.2" customHeight="1" x14ac:dyDescent="0.45">
      <c r="B42" s="66" t="s">
        <v>85</v>
      </c>
      <c r="C42" s="62" t="s">
        <v>114</v>
      </c>
      <c r="D42" s="280" t="s">
        <v>122</v>
      </c>
      <c r="E42" s="281"/>
      <c r="F42" s="281"/>
      <c r="G42" s="281"/>
      <c r="H42" s="281"/>
      <c r="I42" s="282"/>
      <c r="J42" s="4"/>
      <c r="K42" s="24"/>
      <c r="M42" s="4"/>
    </row>
    <row r="43" spans="2:14" ht="23.7" customHeight="1" x14ac:dyDescent="0.45">
      <c r="B43" s="141" t="s">
        <v>128</v>
      </c>
      <c r="C43" s="53">
        <f>C47-C44-C45-C46</f>
        <v>0</v>
      </c>
      <c r="D43" s="283"/>
      <c r="E43" s="284"/>
      <c r="F43" s="284"/>
      <c r="G43" s="284"/>
      <c r="H43" s="284"/>
      <c r="I43" s="285"/>
      <c r="J43" s="105"/>
      <c r="K43" s="4"/>
      <c r="M43" s="4"/>
    </row>
    <row r="44" spans="2:14" ht="23.7" customHeight="1" x14ac:dyDescent="0.45">
      <c r="B44" s="141" t="s">
        <v>120</v>
      </c>
      <c r="C44" s="53"/>
      <c r="D44" s="149"/>
      <c r="E44" s="147"/>
      <c r="F44" s="147"/>
      <c r="G44" s="147"/>
      <c r="H44" s="147"/>
      <c r="I44" s="148"/>
      <c r="J44" s="105"/>
      <c r="K44" s="4"/>
      <c r="M44" s="4"/>
    </row>
    <row r="45" spans="2:14" ht="23.7" customHeight="1" x14ac:dyDescent="0.45">
      <c r="B45" s="141" t="s">
        <v>86</v>
      </c>
      <c r="C45" s="53"/>
      <c r="D45" s="283"/>
      <c r="E45" s="284"/>
      <c r="F45" s="284"/>
      <c r="G45" s="284"/>
      <c r="H45" s="284"/>
      <c r="I45" s="285"/>
      <c r="J45" s="139"/>
      <c r="K45" s="4"/>
      <c r="M45" s="4"/>
    </row>
    <row r="46" spans="2:14" ht="23.7" customHeight="1" thickBot="1" x14ac:dyDescent="0.5">
      <c r="B46" s="142" t="s">
        <v>121</v>
      </c>
      <c r="C46" s="54">
        <f>'新_別紙3-1'!E11</f>
        <v>0</v>
      </c>
      <c r="D46" s="287"/>
      <c r="E46" s="288"/>
      <c r="F46" s="288"/>
      <c r="G46" s="288"/>
      <c r="H46" s="288"/>
      <c r="I46" s="289"/>
      <c r="J46" s="105"/>
      <c r="K46" s="4"/>
      <c r="M46" s="4"/>
    </row>
    <row r="47" spans="2:14" ht="25.8" customHeight="1" thickTop="1" x14ac:dyDescent="0.45">
      <c r="B47" s="140" t="s">
        <v>103</v>
      </c>
      <c r="C47" s="55">
        <f>K35</f>
        <v>0</v>
      </c>
      <c r="D47" s="290"/>
      <c r="E47" s="291"/>
      <c r="F47" s="291"/>
      <c r="G47" s="291"/>
      <c r="H47" s="291"/>
      <c r="I47" s="292"/>
      <c r="J47" s="105"/>
      <c r="K47" s="4"/>
      <c r="M47" s="4"/>
    </row>
    <row r="48" spans="2:14" ht="17.25" customHeight="1" x14ac:dyDescent="0.45">
      <c r="B48" s="8" t="s">
        <v>117</v>
      </c>
      <c r="C48" s="136"/>
      <c r="D48" s="137"/>
      <c r="E48" s="137"/>
      <c r="F48" s="137"/>
      <c r="G48" s="137"/>
      <c r="H48" s="137"/>
      <c r="J48" s="105"/>
      <c r="K48" s="105"/>
      <c r="L48" s="105"/>
      <c r="M48" s="4"/>
    </row>
    <row r="49" spans="2:13" ht="17.25" customHeight="1" x14ac:dyDescent="0.45">
      <c r="B49" s="8" t="s">
        <v>116</v>
      </c>
      <c r="J49" s="4"/>
    </row>
    <row r="50" spans="2:13" ht="21.45" customHeight="1" x14ac:dyDescent="0.45"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24"/>
      <c r="M50" s="4"/>
    </row>
    <row r="51" spans="2:13" ht="27" customHeight="1" x14ac:dyDescent="0.45"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24"/>
      <c r="M51" s="4"/>
    </row>
    <row r="52" spans="2:13" ht="25.2" customHeight="1" x14ac:dyDescent="0.45">
      <c r="J52" s="4"/>
      <c r="K52" s="4"/>
      <c r="L52" s="24"/>
      <c r="M52" s="4"/>
    </row>
    <row r="53" spans="2:13" ht="13.5" customHeight="1" x14ac:dyDescent="0.45">
      <c r="J53" s="4"/>
      <c r="K53" s="4"/>
      <c r="L53" s="24"/>
      <c r="M53" s="4"/>
    </row>
    <row r="54" spans="2:13" ht="25.2" customHeight="1" x14ac:dyDescent="0.45">
      <c r="J54" s="4"/>
      <c r="K54" s="4"/>
      <c r="L54" s="24"/>
      <c r="M54" s="4"/>
    </row>
    <row r="55" spans="2:13" ht="25.2" customHeight="1" x14ac:dyDescent="0.45"/>
    <row r="56" spans="2:13" ht="25.2" customHeight="1" x14ac:dyDescent="0.45"/>
    <row r="57" spans="2:13" ht="25.2" customHeight="1" x14ac:dyDescent="0.45"/>
    <row r="58" spans="2:13" ht="25.2" customHeight="1" x14ac:dyDescent="0.45"/>
  </sheetData>
  <sheetProtection selectLockedCells="1"/>
  <mergeCells count="32">
    <mergeCell ref="D42:I42"/>
    <mergeCell ref="D43:I43"/>
    <mergeCell ref="B50:K50"/>
    <mergeCell ref="B51:K51"/>
    <mergeCell ref="B37:J37"/>
    <mergeCell ref="D45:I45"/>
    <mergeCell ref="D46:I46"/>
    <mergeCell ref="D47:I47"/>
    <mergeCell ref="N29:N30"/>
    <mergeCell ref="C30:J30"/>
    <mergeCell ref="B31:B34"/>
    <mergeCell ref="C34:J34"/>
    <mergeCell ref="B35:J35"/>
    <mergeCell ref="B27:B30"/>
    <mergeCell ref="B17:B19"/>
    <mergeCell ref="C19:J19"/>
    <mergeCell ref="B20:B23"/>
    <mergeCell ref="C23:J23"/>
    <mergeCell ref="B24:B26"/>
    <mergeCell ref="C26:J26"/>
    <mergeCell ref="B8:B10"/>
    <mergeCell ref="C10:J10"/>
    <mergeCell ref="B11:B13"/>
    <mergeCell ref="C13:J13"/>
    <mergeCell ref="B14:B16"/>
    <mergeCell ref="C16:J16"/>
    <mergeCell ref="I2:L2"/>
    <mergeCell ref="I3:L3"/>
    <mergeCell ref="A5:L5"/>
    <mergeCell ref="D7:E7"/>
    <mergeCell ref="F7:G7"/>
    <mergeCell ref="H7:I7"/>
  </mergeCells>
  <phoneticPr fontId="3"/>
  <pageMargins left="0.7" right="0.7" top="0.75" bottom="0.75" header="0.3" footer="0.3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A4746-355D-416C-AF25-87E5C9D8B40D}">
  <sheetPr>
    <tabColor rgb="FFFFFF00"/>
    <pageSetUpPr fitToPage="1"/>
  </sheetPr>
  <dimension ref="A1:R40"/>
  <sheetViews>
    <sheetView showGridLines="0" view="pageBreakPreview" topLeftCell="A37" zoomScale="85" zoomScaleNormal="100" zoomScaleSheetLayoutView="85" workbookViewId="0">
      <selection activeCell="J48" sqref="J48"/>
    </sheetView>
  </sheetViews>
  <sheetFormatPr defaultColWidth="8.19921875" defaultRowHeight="13.8" x14ac:dyDescent="0.45"/>
  <cols>
    <col min="1" max="1" width="3.69921875" style="1" customWidth="1"/>
    <col min="2" max="2" width="11" style="1" customWidth="1"/>
    <col min="3" max="3" width="2.8984375" style="1" customWidth="1"/>
    <col min="4" max="4" width="14" style="1" customWidth="1"/>
    <col min="5" max="5" width="12.8984375" style="1" customWidth="1"/>
    <col min="6" max="6" width="11" style="2" customWidth="1"/>
    <col min="7" max="7" width="3.19921875" style="2" customWidth="1"/>
    <col min="8" max="8" width="11.69921875" style="1" customWidth="1"/>
    <col min="9" max="9" width="3.19921875" style="1" customWidth="1"/>
    <col min="10" max="10" width="16.8984375" style="1" customWidth="1"/>
    <col min="11" max="11" width="14.09765625" style="2" customWidth="1"/>
    <col min="12" max="12" width="12.69921875" style="1" customWidth="1"/>
    <col min="13" max="13" width="1.8984375" style="1" customWidth="1"/>
    <col min="14" max="14" width="8.19921875" style="1"/>
    <col min="15" max="15" width="11.09765625" style="1" bestFit="1" customWidth="1"/>
    <col min="16" max="16" width="13.69921875" style="1" customWidth="1"/>
    <col min="17" max="16384" width="8.19921875" style="1"/>
  </cols>
  <sheetData>
    <row r="1" spans="1:13" ht="16.95" customHeight="1" x14ac:dyDescent="0.45">
      <c r="K1" s="3"/>
      <c r="L1" s="3" t="s">
        <v>0</v>
      </c>
    </row>
    <row r="2" spans="1:13" ht="20.7" customHeight="1" x14ac:dyDescent="0.45">
      <c r="B2" s="4"/>
      <c r="C2" s="4"/>
      <c r="D2" s="4"/>
      <c r="E2" s="4"/>
      <c r="F2" s="5"/>
      <c r="G2" s="5"/>
      <c r="H2" s="176" t="s">
        <v>105</v>
      </c>
      <c r="I2" s="176"/>
      <c r="J2" s="176"/>
      <c r="K2" s="176"/>
    </row>
    <row r="3" spans="1:13" ht="20.7" customHeight="1" x14ac:dyDescent="0.45">
      <c r="B3" s="4"/>
      <c r="C3" s="4"/>
      <c r="D3" s="4"/>
      <c r="E3" s="4"/>
      <c r="F3" s="5"/>
      <c r="G3" s="5"/>
      <c r="H3" s="177" t="s">
        <v>97</v>
      </c>
      <c r="I3" s="178"/>
      <c r="J3" s="178"/>
      <c r="K3" s="178"/>
    </row>
    <row r="4" spans="1:13" ht="8.6999999999999993" customHeight="1" thickBot="1" x14ac:dyDescent="0.5">
      <c r="B4" s="4"/>
      <c r="C4" s="4"/>
      <c r="D4" s="4"/>
      <c r="E4" s="4"/>
      <c r="F4" s="5"/>
      <c r="G4" s="5"/>
      <c r="H4" s="7"/>
      <c r="I4" s="8"/>
      <c r="J4" s="8"/>
      <c r="K4" s="8"/>
    </row>
    <row r="5" spans="1:13" ht="18.45" customHeight="1" x14ac:dyDescent="0.45">
      <c r="B5" s="179" t="s">
        <v>95</v>
      </c>
      <c r="C5" s="180"/>
      <c r="D5" s="183" t="s">
        <v>110</v>
      </c>
      <c r="E5" s="184"/>
      <c r="F5" s="185"/>
      <c r="G5" s="185"/>
      <c r="H5" s="185"/>
      <c r="I5" s="185"/>
      <c r="J5" s="185"/>
      <c r="K5" s="186"/>
      <c r="L5" s="9"/>
      <c r="M5" s="9"/>
    </row>
    <row r="6" spans="1:13" ht="48" customHeight="1" thickBot="1" x14ac:dyDescent="0.5">
      <c r="B6" s="181"/>
      <c r="C6" s="182"/>
      <c r="D6" s="187" t="s">
        <v>1</v>
      </c>
      <c r="E6" s="188"/>
      <c r="F6" s="189"/>
      <c r="G6" s="10" t="s">
        <v>4</v>
      </c>
      <c r="H6" s="11" t="s">
        <v>3</v>
      </c>
      <c r="I6" s="10" t="s">
        <v>2</v>
      </c>
      <c r="J6" s="190" t="s">
        <v>125</v>
      </c>
      <c r="K6" s="191"/>
      <c r="L6" s="12"/>
      <c r="M6" s="13"/>
    </row>
    <row r="7" spans="1:13" ht="9" customHeight="1" x14ac:dyDescent="0.45">
      <c r="H7" s="14"/>
      <c r="I7" s="15"/>
      <c r="J7" s="15"/>
      <c r="K7" s="16"/>
    </row>
    <row r="8" spans="1:13" ht="27.75" customHeight="1" thickBot="1" x14ac:dyDescent="0.5">
      <c r="A8" s="134"/>
      <c r="B8" s="198" t="s">
        <v>88</v>
      </c>
      <c r="C8" s="198"/>
      <c r="D8" s="198"/>
      <c r="E8" s="198"/>
      <c r="F8" s="198"/>
      <c r="G8" s="198"/>
      <c r="H8" s="198"/>
      <c r="I8" s="198"/>
      <c r="J8" s="198"/>
      <c r="K8" s="198"/>
      <c r="L8" s="198"/>
    </row>
    <row r="9" spans="1:13" ht="16.5" customHeight="1" x14ac:dyDescent="0.45">
      <c r="B9" s="199" t="s">
        <v>96</v>
      </c>
      <c r="C9" s="200"/>
      <c r="D9" s="201"/>
      <c r="E9" s="202"/>
      <c r="F9" s="203"/>
      <c r="G9" s="80"/>
      <c r="H9" s="204" t="s">
        <v>94</v>
      </c>
      <c r="I9" s="205"/>
      <c r="J9" s="205"/>
      <c r="K9" s="205"/>
      <c r="L9" s="206"/>
    </row>
    <row r="10" spans="1:13" ht="16.5" customHeight="1" x14ac:dyDescent="0.45">
      <c r="B10" s="104" t="s">
        <v>106</v>
      </c>
      <c r="C10" s="207" t="s">
        <v>5</v>
      </c>
      <c r="D10" s="208"/>
      <c r="E10" s="65" t="s">
        <v>90</v>
      </c>
      <c r="F10" s="77" t="s">
        <v>87</v>
      </c>
      <c r="G10" s="81"/>
      <c r="H10" s="103" t="s">
        <v>106</v>
      </c>
      <c r="I10" s="209" t="s">
        <v>5</v>
      </c>
      <c r="J10" s="210"/>
      <c r="K10" s="65" t="s">
        <v>90</v>
      </c>
      <c r="L10" s="93" t="s">
        <v>87</v>
      </c>
    </row>
    <row r="11" spans="1:13" ht="19.5" customHeight="1" x14ac:dyDescent="0.45">
      <c r="B11" s="162" t="s">
        <v>134</v>
      </c>
      <c r="C11" s="163"/>
      <c r="D11" s="164"/>
      <c r="E11" s="116">
        <f>SUM(E13:E26)</f>
        <v>50000</v>
      </c>
      <c r="F11" s="78">
        <f>SUM(F13:F26)</f>
        <v>4545</v>
      </c>
      <c r="H11" s="83" t="s">
        <v>111</v>
      </c>
      <c r="I11" s="211" t="s">
        <v>89</v>
      </c>
      <c r="J11" s="212"/>
      <c r="K11" s="17">
        <f>'※記入例_課税_別紙3-2'!K10</f>
        <v>1125000</v>
      </c>
      <c r="L11" s="213"/>
    </row>
    <row r="12" spans="1:13" ht="19.5" customHeight="1" x14ac:dyDescent="0.45">
      <c r="A12" s="117"/>
      <c r="B12" s="165"/>
      <c r="C12" s="166"/>
      <c r="D12" s="167"/>
      <c r="E12" s="106"/>
      <c r="F12" s="20"/>
      <c r="G12" s="82"/>
      <c r="H12" s="109"/>
      <c r="I12" s="211"/>
      <c r="J12" s="212"/>
      <c r="K12" s="107"/>
      <c r="L12" s="214"/>
    </row>
    <row r="13" spans="1:13" ht="19.5" customHeight="1" x14ac:dyDescent="0.45">
      <c r="B13" s="133" t="s">
        <v>6</v>
      </c>
      <c r="C13" s="215" t="s">
        <v>7</v>
      </c>
      <c r="D13" s="216"/>
      <c r="E13" s="18"/>
      <c r="F13" s="79"/>
      <c r="H13" s="115" t="s">
        <v>112</v>
      </c>
      <c r="I13" s="217" t="s">
        <v>108</v>
      </c>
      <c r="J13" s="218"/>
      <c r="K13" s="17">
        <f>SUM(K15:K27)</f>
        <v>1734000</v>
      </c>
      <c r="L13" s="69">
        <f>SUM(L17:L27)</f>
        <v>146270</v>
      </c>
    </row>
    <row r="14" spans="1:13" ht="19.5" customHeight="1" x14ac:dyDescent="0.45">
      <c r="B14" s="127"/>
      <c r="C14" s="219" t="s">
        <v>8</v>
      </c>
      <c r="D14" s="220"/>
      <c r="E14" s="118">
        <v>50000</v>
      </c>
      <c r="F14" s="79">
        <f>ROUNDDOWN((E14)*10/110,0)</f>
        <v>4545</v>
      </c>
      <c r="H14" s="114"/>
      <c r="I14" s="110"/>
      <c r="J14" s="111"/>
      <c r="K14" s="17"/>
      <c r="L14" s="20"/>
    </row>
    <row r="15" spans="1:13" ht="19.5" customHeight="1" x14ac:dyDescent="0.45">
      <c r="B15" s="127"/>
      <c r="C15" s="194"/>
      <c r="D15" s="195"/>
      <c r="E15" s="17"/>
      <c r="F15" s="76"/>
      <c r="H15" s="86" t="s">
        <v>9</v>
      </c>
      <c r="I15" s="221" t="s">
        <v>126</v>
      </c>
      <c r="J15" s="222"/>
      <c r="K15" s="119">
        <f>'※記入例_課税_別紙3-2'!K13</f>
        <v>125000</v>
      </c>
      <c r="L15" s="192"/>
    </row>
    <row r="16" spans="1:13" ht="19.5" customHeight="1" x14ac:dyDescent="0.45">
      <c r="B16" s="127"/>
      <c r="C16" s="194"/>
      <c r="D16" s="195"/>
      <c r="E16" s="17"/>
      <c r="F16" s="76"/>
      <c r="H16" s="85"/>
      <c r="I16" s="196"/>
      <c r="J16" s="197"/>
      <c r="K16" s="120"/>
      <c r="L16" s="193"/>
    </row>
    <row r="17" spans="2:18" ht="19.5" customHeight="1" x14ac:dyDescent="0.45">
      <c r="B17" s="127"/>
      <c r="C17" s="194"/>
      <c r="D17" s="195"/>
      <c r="E17" s="17"/>
      <c r="F17" s="76"/>
      <c r="H17" s="84" t="s">
        <v>10</v>
      </c>
      <c r="I17" s="223" t="s">
        <v>11</v>
      </c>
      <c r="J17" s="222"/>
      <c r="K17" s="121">
        <f>'※記入例_課税_別紙3-2'!K16</f>
        <v>50000</v>
      </c>
      <c r="L17" s="123">
        <f>ROUNDDOWN(K17*1/11,0)</f>
        <v>4545</v>
      </c>
    </row>
    <row r="18" spans="2:18" ht="19.5" customHeight="1" x14ac:dyDescent="0.45">
      <c r="B18" s="127"/>
      <c r="C18" s="194"/>
      <c r="D18" s="195"/>
      <c r="E18" s="17"/>
      <c r="F18" s="76"/>
      <c r="H18" s="85"/>
      <c r="I18" s="224"/>
      <c r="J18" s="225"/>
      <c r="K18" s="122"/>
      <c r="L18" s="124"/>
    </row>
    <row r="19" spans="2:18" ht="19.5" customHeight="1" x14ac:dyDescent="0.45">
      <c r="B19" s="127"/>
      <c r="C19" s="194"/>
      <c r="D19" s="195"/>
      <c r="E19" s="17"/>
      <c r="F19" s="76"/>
      <c r="H19" s="86" t="s">
        <v>12</v>
      </c>
      <c r="I19" s="226" t="s">
        <v>13</v>
      </c>
      <c r="J19" s="227"/>
      <c r="K19" s="118">
        <f>'※記入例_課税_別紙3-2'!K19</f>
        <v>79200</v>
      </c>
      <c r="L19" s="79">
        <f>ROUNDDOWN(K19*1/11,0)</f>
        <v>7200</v>
      </c>
    </row>
    <row r="20" spans="2:18" ht="19.5" customHeight="1" x14ac:dyDescent="0.45">
      <c r="B20" s="127"/>
      <c r="C20" s="194"/>
      <c r="D20" s="195"/>
      <c r="E20" s="17"/>
      <c r="F20" s="76"/>
      <c r="H20" s="85"/>
      <c r="I20" s="196"/>
      <c r="J20" s="197"/>
      <c r="K20" s="120"/>
      <c r="L20" s="125"/>
    </row>
    <row r="21" spans="2:18" ht="19.5" customHeight="1" x14ac:dyDescent="0.45">
      <c r="B21" s="127"/>
      <c r="C21" s="194"/>
      <c r="D21" s="195"/>
      <c r="E21" s="17"/>
      <c r="F21" s="76"/>
      <c r="H21" s="84" t="s">
        <v>14</v>
      </c>
      <c r="I21" s="226" t="s">
        <v>15</v>
      </c>
      <c r="J21" s="227"/>
      <c r="K21" s="118">
        <f>'※記入例_課税_別紙3-2'!K23</f>
        <v>109800</v>
      </c>
      <c r="L21" s="79">
        <f>ROUNDDOWN(K21*1/11,0)</f>
        <v>9981</v>
      </c>
    </row>
    <row r="22" spans="2:18" ht="19.5" customHeight="1" x14ac:dyDescent="0.45">
      <c r="B22" s="127"/>
      <c r="C22" s="88"/>
      <c r="D22" s="143"/>
      <c r="E22" s="17"/>
      <c r="F22" s="76"/>
      <c r="H22" s="85"/>
      <c r="I22" s="196"/>
      <c r="J22" s="197"/>
      <c r="K22" s="120"/>
      <c r="L22" s="125"/>
    </row>
    <row r="23" spans="2:18" ht="19.5" customHeight="1" x14ac:dyDescent="0.45">
      <c r="B23" s="127"/>
      <c r="C23" s="88"/>
      <c r="D23" s="143"/>
      <c r="E23" s="17"/>
      <c r="F23" s="76"/>
      <c r="H23" s="86" t="s">
        <v>16</v>
      </c>
      <c r="I23" s="226" t="s">
        <v>17</v>
      </c>
      <c r="J23" s="227"/>
      <c r="K23" s="118">
        <f>'※記入例_課税_別紙3-2'!K26</f>
        <v>160000</v>
      </c>
      <c r="L23" s="79">
        <f>ROUNDDOWN(K23*1/11,0)</f>
        <v>14545</v>
      </c>
    </row>
    <row r="24" spans="2:18" ht="19.5" customHeight="1" x14ac:dyDescent="0.45">
      <c r="B24" s="127"/>
      <c r="C24" s="194"/>
      <c r="D24" s="195"/>
      <c r="E24" s="17"/>
      <c r="F24" s="76"/>
      <c r="H24" s="85"/>
      <c r="I24" s="230"/>
      <c r="J24" s="231"/>
      <c r="K24" s="120"/>
      <c r="L24" s="125"/>
    </row>
    <row r="25" spans="2:18" ht="19.5" customHeight="1" x14ac:dyDescent="0.45">
      <c r="B25" s="127"/>
      <c r="C25" s="194"/>
      <c r="D25" s="195"/>
      <c r="E25" s="17"/>
      <c r="F25" s="76"/>
      <c r="H25" s="87" t="s">
        <v>18</v>
      </c>
      <c r="I25" s="226" t="s">
        <v>19</v>
      </c>
      <c r="J25" s="227"/>
      <c r="K25" s="118">
        <f>'※記入例_課税_別紙3-2'!K30</f>
        <v>800000</v>
      </c>
      <c r="L25" s="79">
        <f>ROUNDDOWN(K25*1/11,0)</f>
        <v>72727</v>
      </c>
    </row>
    <row r="26" spans="2:18" ht="19.5" customHeight="1" thickBot="1" x14ac:dyDescent="0.5">
      <c r="B26" s="128"/>
      <c r="C26" s="228"/>
      <c r="D26" s="229"/>
      <c r="E26" s="107"/>
      <c r="F26" s="158"/>
      <c r="H26" s="85"/>
      <c r="I26" s="196"/>
      <c r="J26" s="197"/>
      <c r="K26" s="120"/>
      <c r="L26" s="126"/>
    </row>
    <row r="27" spans="2:18" ht="19.5" customHeight="1" x14ac:dyDescent="0.45">
      <c r="B27" s="168" t="s">
        <v>135</v>
      </c>
      <c r="C27" s="169"/>
      <c r="D27" s="170"/>
      <c r="E27" s="159">
        <f>K29-(E11+E28)</f>
        <v>368000</v>
      </c>
      <c r="H27" s="238" t="s">
        <v>93</v>
      </c>
      <c r="I27" s="226" t="s">
        <v>20</v>
      </c>
      <c r="J27" s="227"/>
      <c r="K27" s="118">
        <f>'※記入例_課税_別紙3-2'!K34</f>
        <v>410000</v>
      </c>
      <c r="L27" s="79">
        <f>ROUNDDOWN(K27*1/11,0)</f>
        <v>37272</v>
      </c>
    </row>
    <row r="28" spans="2:18" ht="19.5" customHeight="1" thickBot="1" x14ac:dyDescent="0.5">
      <c r="B28" s="171" t="s">
        <v>136</v>
      </c>
      <c r="C28" s="172"/>
      <c r="D28" s="173"/>
      <c r="E28" s="157">
        <f>E40</f>
        <v>2441000</v>
      </c>
      <c r="F28" s="151"/>
      <c r="H28" s="239"/>
      <c r="I28" s="113"/>
      <c r="J28" s="112"/>
      <c r="K28" s="118"/>
      <c r="L28" s="108"/>
    </row>
    <row r="29" spans="2:18" ht="46.5" customHeight="1" thickBot="1" x14ac:dyDescent="0.5">
      <c r="B29" s="299" t="s">
        <v>131</v>
      </c>
      <c r="C29" s="241"/>
      <c r="D29" s="242"/>
      <c r="E29" s="132">
        <f>E11+E27+E28</f>
        <v>2859000</v>
      </c>
      <c r="F29" s="151"/>
      <c r="G29" s="76"/>
      <c r="H29" s="240" t="s">
        <v>130</v>
      </c>
      <c r="I29" s="241"/>
      <c r="J29" s="242"/>
      <c r="K29" s="75">
        <f>K11+K13</f>
        <v>2859000</v>
      </c>
      <c r="L29" s="74">
        <f>L13</f>
        <v>146270</v>
      </c>
    </row>
    <row r="30" spans="2:18" ht="10.5" customHeight="1" thickBot="1" x14ac:dyDescent="0.5">
      <c r="B30" s="14"/>
      <c r="C30" s="14"/>
      <c r="L30" s="2"/>
    </row>
    <row r="31" spans="2:18" ht="33.75" customHeight="1" x14ac:dyDescent="0.45">
      <c r="B31" s="14"/>
      <c r="C31" s="14"/>
      <c r="H31" s="243" t="s">
        <v>124</v>
      </c>
      <c r="I31" s="244"/>
      <c r="J31" s="244"/>
      <c r="K31" s="129">
        <f>MAX(K25-ROUNDDOWN(K29*0.3,0),0)</f>
        <v>0</v>
      </c>
      <c r="L31" s="130">
        <f>MAX(ROUNDDOWN(K31*1/11,0),0)</f>
        <v>0</v>
      </c>
      <c r="O31" s="135"/>
      <c r="P31" s="90"/>
      <c r="Q31" s="90"/>
      <c r="R31" s="2"/>
    </row>
    <row r="32" spans="2:18" ht="33.75" customHeight="1" thickBot="1" x14ac:dyDescent="0.5">
      <c r="B32" s="14"/>
      <c r="C32" s="14"/>
      <c r="H32" s="245" t="s">
        <v>123</v>
      </c>
      <c r="I32" s="246"/>
      <c r="J32" s="246"/>
      <c r="K32" s="131">
        <f>K29-K31</f>
        <v>2859000</v>
      </c>
      <c r="L32" s="64">
        <f>L29-L31</f>
        <v>146270</v>
      </c>
      <c r="O32" s="135"/>
      <c r="P32" s="90"/>
      <c r="Q32" s="90"/>
      <c r="R32" s="2"/>
    </row>
    <row r="33" spans="2:18" ht="33.75" customHeight="1" thickBot="1" x14ac:dyDescent="0.5">
      <c r="B33" s="14"/>
      <c r="C33" s="14"/>
      <c r="F33" s="89"/>
      <c r="H33" s="247" t="s">
        <v>113</v>
      </c>
      <c r="I33" s="248"/>
      <c r="J33" s="248"/>
      <c r="K33" s="63">
        <f>L32</f>
        <v>146270</v>
      </c>
      <c r="O33" s="135"/>
      <c r="P33" s="90"/>
      <c r="Q33" s="90"/>
      <c r="R33" s="2"/>
    </row>
    <row r="34" spans="2:18" ht="49.5" customHeight="1" thickBot="1" x14ac:dyDescent="0.5">
      <c r="B34" s="14"/>
      <c r="C34" s="14"/>
      <c r="F34" s="154"/>
      <c r="H34" s="249" t="s">
        <v>129</v>
      </c>
      <c r="I34" s="250"/>
      <c r="J34" s="250"/>
      <c r="K34" s="73">
        <f>K32-IF(G6="■",K33,0)</f>
        <v>2712730</v>
      </c>
      <c r="O34" s="135"/>
      <c r="P34" s="90"/>
      <c r="Q34" s="90"/>
      <c r="R34" s="2"/>
    </row>
    <row r="35" spans="2:18" ht="11.4" customHeight="1" x14ac:dyDescent="0.45">
      <c r="B35" s="102"/>
      <c r="C35" s="102"/>
      <c r="D35" s="88"/>
      <c r="E35" s="88"/>
      <c r="G35" s="89"/>
      <c r="H35" s="88"/>
      <c r="I35" s="88"/>
      <c r="J35" s="88"/>
    </row>
    <row r="36" spans="2:18" ht="26.4" customHeight="1" x14ac:dyDescent="0.45">
      <c r="B36" s="144" t="s">
        <v>109</v>
      </c>
      <c r="C36" s="144"/>
      <c r="D36" s="144"/>
      <c r="E36" s="144"/>
      <c r="G36" s="144"/>
      <c r="H36" s="144"/>
      <c r="I36" s="144"/>
      <c r="J36" s="144"/>
      <c r="K36" s="144"/>
      <c r="L36" s="144"/>
    </row>
    <row r="37" spans="2:18" s="88" customFormat="1" ht="36" customHeight="1" x14ac:dyDescent="0.45">
      <c r="B37" s="232" t="s">
        <v>98</v>
      </c>
      <c r="C37" s="232"/>
      <c r="D37" s="232"/>
      <c r="E37" s="234">
        <v>9</v>
      </c>
      <c r="F37" s="293"/>
      <c r="G37" s="235" t="s">
        <v>99</v>
      </c>
      <c r="H37" s="236"/>
      <c r="I37" s="237" t="s">
        <v>101</v>
      </c>
      <c r="J37" s="237"/>
      <c r="K37" s="237"/>
      <c r="L37" s="237"/>
    </row>
    <row r="38" spans="2:18" s="88" customFormat="1" ht="36" customHeight="1" x14ac:dyDescent="0.45">
      <c r="B38" s="251" t="s">
        <v>132</v>
      </c>
      <c r="C38" s="251"/>
      <c r="D38" s="294"/>
      <c r="E38" s="174">
        <f>ROUNDDOWN(K34*E37/10,0)</f>
        <v>2441457</v>
      </c>
      <c r="F38" s="175"/>
      <c r="G38" s="156"/>
      <c r="H38" s="101" t="s">
        <v>100</v>
      </c>
      <c r="I38" s="252" t="str">
        <f>TEXT(K34,"#,### 円")&amp;"　×　"&amp;E37&amp;G37</f>
        <v>2,712,730 円　×　9／10</v>
      </c>
      <c r="J38" s="253"/>
      <c r="K38" s="253"/>
      <c r="L38" s="254"/>
    </row>
    <row r="39" spans="2:18" s="88" customFormat="1" ht="15" customHeight="1" thickBot="1" x14ac:dyDescent="0.5">
      <c r="B39" s="135"/>
      <c r="C39" s="135"/>
      <c r="D39" s="135"/>
      <c r="E39" s="155"/>
      <c r="F39" s="2"/>
      <c r="G39" s="155"/>
      <c r="H39" s="91"/>
      <c r="I39" s="98"/>
      <c r="J39" s="95"/>
      <c r="K39" s="95"/>
      <c r="L39" s="95"/>
    </row>
    <row r="40" spans="2:18" s="88" customFormat="1" ht="64.5" customHeight="1" thickBot="1" x14ac:dyDescent="0.5">
      <c r="B40" s="255" t="s">
        <v>115</v>
      </c>
      <c r="C40" s="256"/>
      <c r="D40" s="257"/>
      <c r="E40" s="261">
        <f>ROUNDDOWN(MIN(E38,K34-IF(G6="■",E11-F11,E11),P40),-3)</f>
        <v>2441000</v>
      </c>
      <c r="F40" s="262"/>
      <c r="G40" s="145"/>
      <c r="H40" s="92" t="s">
        <v>100</v>
      </c>
      <c r="I40" s="258" t="s">
        <v>137</v>
      </c>
      <c r="J40" s="259"/>
      <c r="K40" s="259"/>
      <c r="L40" s="260"/>
      <c r="O40" s="90"/>
      <c r="P40" s="94"/>
    </row>
  </sheetData>
  <mergeCells count="61">
    <mergeCell ref="I38:L38"/>
    <mergeCell ref="B40:D40"/>
    <mergeCell ref="I40:L40"/>
    <mergeCell ref="I25:J25"/>
    <mergeCell ref="I26:J26"/>
    <mergeCell ref="B37:D37"/>
    <mergeCell ref="E37:F37"/>
    <mergeCell ref="G37:H37"/>
    <mergeCell ref="I37:L37"/>
    <mergeCell ref="H27:H28"/>
    <mergeCell ref="I27:J27"/>
    <mergeCell ref="B29:D29"/>
    <mergeCell ref="H29:J29"/>
    <mergeCell ref="H31:J31"/>
    <mergeCell ref="H32:J32"/>
    <mergeCell ref="H33:J33"/>
    <mergeCell ref="H34:J34"/>
    <mergeCell ref="I20:J20"/>
    <mergeCell ref="C21:D21"/>
    <mergeCell ref="I21:J21"/>
    <mergeCell ref="C24:D24"/>
    <mergeCell ref="I22:J22"/>
    <mergeCell ref="I23:J23"/>
    <mergeCell ref="I24:J24"/>
    <mergeCell ref="I17:J17"/>
    <mergeCell ref="C18:D18"/>
    <mergeCell ref="I18:J18"/>
    <mergeCell ref="C19:D19"/>
    <mergeCell ref="I19:J19"/>
    <mergeCell ref="L15:L16"/>
    <mergeCell ref="C16:D16"/>
    <mergeCell ref="I16:J16"/>
    <mergeCell ref="B8:L8"/>
    <mergeCell ref="B9:F9"/>
    <mergeCell ref="H9:L9"/>
    <mergeCell ref="C10:D10"/>
    <mergeCell ref="I10:J10"/>
    <mergeCell ref="I11:J11"/>
    <mergeCell ref="L11:L12"/>
    <mergeCell ref="I12:J12"/>
    <mergeCell ref="C13:D13"/>
    <mergeCell ref="I13:J13"/>
    <mergeCell ref="C14:D14"/>
    <mergeCell ref="C15:D15"/>
    <mergeCell ref="I15:J15"/>
    <mergeCell ref="H2:K2"/>
    <mergeCell ref="H3:K3"/>
    <mergeCell ref="B5:C6"/>
    <mergeCell ref="D5:K5"/>
    <mergeCell ref="D6:F6"/>
    <mergeCell ref="J6:K6"/>
    <mergeCell ref="B11:D12"/>
    <mergeCell ref="B27:D27"/>
    <mergeCell ref="B28:D28"/>
    <mergeCell ref="E40:F40"/>
    <mergeCell ref="E38:F38"/>
    <mergeCell ref="C17:D17"/>
    <mergeCell ref="C20:D20"/>
    <mergeCell ref="C25:D25"/>
    <mergeCell ref="C26:D26"/>
    <mergeCell ref="B38:D38"/>
  </mergeCells>
  <phoneticPr fontId="3"/>
  <conditionalFormatting sqref="N35:XFD35">
    <cfRule type="cellIs" dxfId="2" priority="1" operator="equal">
      <formula>"「費目：その他」で補助対象外に仕分けされていないものがある"</formula>
    </cfRule>
  </conditionalFormatting>
  <dataValidations count="1">
    <dataValidation type="list" allowBlank="1" showInputMessage="1" showErrorMessage="1" sqref="I6 G6" xr:uid="{CAC02399-AE5C-4C85-8456-1AB5E92B4CD9}">
      <formula1>"□, ■"</formula1>
    </dataValidation>
  </dataValidations>
  <pageMargins left="0.7" right="0.7" top="0.75" bottom="0.75" header="0.3" footer="0.3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FC7EA-BD47-46FB-8FAE-0BDFDCB40393}">
  <sheetPr>
    <tabColor rgb="FFFFFF00"/>
    <pageSetUpPr fitToPage="1"/>
  </sheetPr>
  <dimension ref="A1:N58"/>
  <sheetViews>
    <sheetView showGridLines="0" topLeftCell="A37" zoomScaleNormal="100" zoomScaleSheetLayoutView="100" workbookViewId="0">
      <selection activeCell="C46" sqref="C46"/>
    </sheetView>
  </sheetViews>
  <sheetFormatPr defaultColWidth="8.19921875" defaultRowHeight="13.8" x14ac:dyDescent="0.45"/>
  <cols>
    <col min="1" max="1" width="1.69921875" style="4" customWidth="1"/>
    <col min="2" max="2" width="12.8984375" style="4" customWidth="1"/>
    <col min="3" max="3" width="18.69921875" style="4" customWidth="1"/>
    <col min="4" max="4" width="3.69921875" style="4" customWidth="1"/>
    <col min="5" max="5" width="4.19921875" style="4" customWidth="1"/>
    <col min="6" max="6" width="3.19921875" style="4" customWidth="1"/>
    <col min="7" max="7" width="4.19921875" style="4" customWidth="1"/>
    <col min="8" max="8" width="3.19921875" style="4" customWidth="1"/>
    <col min="9" max="9" width="5.19921875" style="4" customWidth="1"/>
    <col min="10" max="10" width="11.69921875" style="23" customWidth="1"/>
    <col min="11" max="11" width="14" style="23" customWidth="1"/>
    <col min="12" max="12" width="15.69921875" style="4" customWidth="1"/>
    <col min="13" max="13" width="2.19921875" style="24" customWidth="1"/>
    <col min="14" max="14" width="2.69921875" style="4" customWidth="1"/>
    <col min="15" max="16384" width="8.19921875" style="4"/>
  </cols>
  <sheetData>
    <row r="1" spans="1:12" s="24" customFormat="1" ht="19.95" customHeight="1" x14ac:dyDescent="0.45">
      <c r="A1" s="4"/>
      <c r="B1" s="22"/>
      <c r="C1" s="22"/>
      <c r="D1" s="22"/>
      <c r="E1" s="22"/>
      <c r="F1" s="22"/>
      <c r="G1" s="4"/>
      <c r="H1" s="4"/>
      <c r="I1" s="4"/>
      <c r="J1" s="23"/>
      <c r="K1" s="23"/>
      <c r="L1" s="21" t="s">
        <v>21</v>
      </c>
    </row>
    <row r="2" spans="1:12" s="24" customFormat="1" ht="19.95" customHeight="1" x14ac:dyDescent="0.45">
      <c r="A2" s="25"/>
      <c r="B2" s="22"/>
      <c r="C2" s="22"/>
      <c r="D2" s="22"/>
      <c r="E2" s="22"/>
      <c r="F2" s="22"/>
      <c r="G2" s="1"/>
      <c r="H2" s="1"/>
      <c r="I2" s="176" t="s">
        <v>22</v>
      </c>
      <c r="J2" s="176"/>
      <c r="K2" s="176"/>
      <c r="L2" s="176"/>
    </row>
    <row r="3" spans="1:12" s="24" customFormat="1" ht="27.45" customHeight="1" x14ac:dyDescent="0.45">
      <c r="A3" s="25"/>
      <c r="B3" s="22"/>
      <c r="C3" s="22"/>
      <c r="D3" s="22"/>
      <c r="E3" s="22"/>
      <c r="F3" s="22"/>
      <c r="G3" s="1"/>
      <c r="H3" s="1"/>
      <c r="I3" s="176" t="s">
        <v>23</v>
      </c>
      <c r="J3" s="176"/>
      <c r="K3" s="176"/>
      <c r="L3" s="176"/>
    </row>
    <row r="4" spans="1:12" s="24" customFormat="1" ht="6" customHeight="1" x14ac:dyDescent="0.45">
      <c r="A4" s="25"/>
      <c r="B4" s="26"/>
      <c r="C4" s="1"/>
      <c r="D4" s="1"/>
      <c r="E4" s="1"/>
      <c r="F4" s="1"/>
      <c r="G4" s="1"/>
      <c r="H4" s="1"/>
      <c r="I4" s="6"/>
      <c r="J4" s="6"/>
      <c r="K4" s="6"/>
      <c r="L4" s="6"/>
    </row>
    <row r="5" spans="1:12" s="24" customFormat="1" ht="17.399999999999999" x14ac:dyDescent="0.45">
      <c r="A5" s="263" t="s">
        <v>104</v>
      </c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</row>
    <row r="6" spans="1:12" s="24" customFormat="1" ht="20.25" customHeight="1" x14ac:dyDescent="0.45">
      <c r="A6" s="14"/>
      <c r="B6" s="99" t="s">
        <v>119</v>
      </c>
      <c r="C6" s="14"/>
      <c r="D6" s="14"/>
      <c r="E6" s="14"/>
      <c r="F6" s="14"/>
      <c r="G6" s="14"/>
      <c r="H6" s="14"/>
      <c r="I6" s="14"/>
      <c r="J6" s="27"/>
      <c r="K6" s="28"/>
      <c r="L6" s="21" t="s">
        <v>24</v>
      </c>
    </row>
    <row r="7" spans="1:12" s="24" customFormat="1" ht="33" customHeight="1" x14ac:dyDescent="0.45">
      <c r="A7" s="4"/>
      <c r="B7" s="66" t="s">
        <v>25</v>
      </c>
      <c r="C7" s="67" t="s">
        <v>26</v>
      </c>
      <c r="D7" s="265" t="s">
        <v>27</v>
      </c>
      <c r="E7" s="266"/>
      <c r="F7" s="265" t="s">
        <v>27</v>
      </c>
      <c r="G7" s="266"/>
      <c r="H7" s="267" t="s">
        <v>27</v>
      </c>
      <c r="I7" s="266"/>
      <c r="J7" s="68" t="s">
        <v>28</v>
      </c>
      <c r="K7" s="29" t="s">
        <v>29</v>
      </c>
      <c r="L7" s="67" t="s">
        <v>30</v>
      </c>
    </row>
    <row r="8" spans="1:12" s="24" customFormat="1" ht="19.95" customHeight="1" x14ac:dyDescent="0.45">
      <c r="A8" s="4"/>
      <c r="B8" s="268" t="s">
        <v>31</v>
      </c>
      <c r="C8" s="30" t="s">
        <v>32</v>
      </c>
      <c r="D8" s="31">
        <v>2</v>
      </c>
      <c r="E8" s="32" t="s">
        <v>33</v>
      </c>
      <c r="F8" s="31">
        <v>6</v>
      </c>
      <c r="G8" s="32" t="s">
        <v>34</v>
      </c>
      <c r="H8" s="31">
        <v>50</v>
      </c>
      <c r="I8" s="32" t="s">
        <v>35</v>
      </c>
      <c r="J8" s="33">
        <v>1250</v>
      </c>
      <c r="K8" s="34">
        <f>PRODUCT(D8:J8)</f>
        <v>750000</v>
      </c>
      <c r="L8" s="35"/>
    </row>
    <row r="9" spans="1:12" s="24" customFormat="1" ht="19.95" customHeight="1" thickBot="1" x14ac:dyDescent="0.5">
      <c r="A9" s="4"/>
      <c r="B9" s="268"/>
      <c r="C9" s="30" t="s">
        <v>36</v>
      </c>
      <c r="D9" s="31">
        <v>1</v>
      </c>
      <c r="E9" s="36" t="s">
        <v>33</v>
      </c>
      <c r="F9" s="31">
        <v>6</v>
      </c>
      <c r="G9" s="32" t="s">
        <v>34</v>
      </c>
      <c r="H9" s="37">
        <v>50</v>
      </c>
      <c r="I9" s="32" t="s">
        <v>35</v>
      </c>
      <c r="J9" s="33">
        <v>1250</v>
      </c>
      <c r="K9" s="34">
        <f>PRODUCT(D9:J9)</f>
        <v>375000</v>
      </c>
      <c r="L9" s="35"/>
    </row>
    <row r="10" spans="1:12" s="24" customFormat="1" ht="19.95" customHeight="1" thickBot="1" x14ac:dyDescent="0.5">
      <c r="A10" s="4"/>
      <c r="B10" s="268"/>
      <c r="C10" s="269" t="s">
        <v>37</v>
      </c>
      <c r="D10" s="270"/>
      <c r="E10" s="270"/>
      <c r="F10" s="270"/>
      <c r="G10" s="270"/>
      <c r="H10" s="270"/>
      <c r="I10" s="270"/>
      <c r="J10" s="271"/>
      <c r="K10" s="38">
        <f>SUM(K8:K9)</f>
        <v>1125000</v>
      </c>
      <c r="L10" s="35"/>
    </row>
    <row r="11" spans="1:12" s="24" customFormat="1" ht="19.95" customHeight="1" x14ac:dyDescent="0.45">
      <c r="A11" s="4"/>
      <c r="B11" s="268" t="s">
        <v>38</v>
      </c>
      <c r="C11" s="35" t="s">
        <v>39</v>
      </c>
      <c r="D11" s="31">
        <v>1</v>
      </c>
      <c r="E11" s="36" t="s">
        <v>33</v>
      </c>
      <c r="F11" s="31">
        <v>5</v>
      </c>
      <c r="G11" s="32" t="s">
        <v>34</v>
      </c>
      <c r="H11" s="37">
        <v>20</v>
      </c>
      <c r="I11" s="32" t="s">
        <v>35</v>
      </c>
      <c r="J11" s="33">
        <v>1250</v>
      </c>
      <c r="K11" s="34">
        <f>PRODUCT(D11:J11)</f>
        <v>125000</v>
      </c>
      <c r="L11" s="35"/>
    </row>
    <row r="12" spans="1:12" s="24" customFormat="1" ht="19.95" customHeight="1" thickBot="1" x14ac:dyDescent="0.5">
      <c r="A12" s="4"/>
      <c r="B12" s="268"/>
      <c r="C12" s="35"/>
      <c r="D12" s="31"/>
      <c r="E12" s="32"/>
      <c r="F12" s="31"/>
      <c r="G12" s="32"/>
      <c r="H12" s="31"/>
      <c r="I12" s="36"/>
      <c r="J12" s="41"/>
      <c r="K12" s="34">
        <f>D12*F12*H12*J12</f>
        <v>0</v>
      </c>
      <c r="L12" s="35"/>
    </row>
    <row r="13" spans="1:12" s="24" customFormat="1" ht="19.95" customHeight="1" thickBot="1" x14ac:dyDescent="0.5">
      <c r="A13" s="4"/>
      <c r="B13" s="268"/>
      <c r="C13" s="269" t="s">
        <v>40</v>
      </c>
      <c r="D13" s="270"/>
      <c r="E13" s="270"/>
      <c r="F13" s="270"/>
      <c r="G13" s="270"/>
      <c r="H13" s="270"/>
      <c r="I13" s="271"/>
      <c r="J13" s="271"/>
      <c r="K13" s="38">
        <f>SUM(K11:K12)</f>
        <v>125000</v>
      </c>
      <c r="L13" s="35"/>
    </row>
    <row r="14" spans="1:12" s="24" customFormat="1" ht="19.95" customHeight="1" x14ac:dyDescent="0.45">
      <c r="A14" s="4"/>
      <c r="B14" s="268" t="s">
        <v>41</v>
      </c>
      <c r="C14" s="42" t="s">
        <v>42</v>
      </c>
      <c r="D14" s="31">
        <v>4</v>
      </c>
      <c r="E14" s="32" t="s">
        <v>43</v>
      </c>
      <c r="F14" s="31">
        <v>2</v>
      </c>
      <c r="G14" s="32" t="s">
        <v>34</v>
      </c>
      <c r="H14" s="31">
        <v>1</v>
      </c>
      <c r="I14" s="32" t="s">
        <v>35</v>
      </c>
      <c r="J14" s="41">
        <v>5000</v>
      </c>
      <c r="K14" s="34">
        <f>PRODUCT(D14:J14)</f>
        <v>40000</v>
      </c>
      <c r="L14" s="35" t="s">
        <v>44</v>
      </c>
    </row>
    <row r="15" spans="1:12" s="24" customFormat="1" ht="19.95" customHeight="1" thickBot="1" x14ac:dyDescent="0.5">
      <c r="A15" s="4"/>
      <c r="B15" s="268"/>
      <c r="C15" s="43" t="s">
        <v>45</v>
      </c>
      <c r="D15" s="37">
        <v>1</v>
      </c>
      <c r="E15" s="36" t="s">
        <v>33</v>
      </c>
      <c r="F15" s="37">
        <v>2</v>
      </c>
      <c r="G15" s="36" t="s">
        <v>34</v>
      </c>
      <c r="H15" s="37">
        <v>1</v>
      </c>
      <c r="I15" s="36" t="s">
        <v>35</v>
      </c>
      <c r="J15" s="41">
        <v>5000</v>
      </c>
      <c r="K15" s="34">
        <f>PRODUCT(D15:J15)</f>
        <v>10000</v>
      </c>
      <c r="L15" s="35" t="s">
        <v>46</v>
      </c>
    </row>
    <row r="16" spans="1:12" s="24" customFormat="1" ht="19.95" customHeight="1" thickBot="1" x14ac:dyDescent="0.5">
      <c r="A16" s="4"/>
      <c r="B16" s="268"/>
      <c r="C16" s="269" t="s">
        <v>47</v>
      </c>
      <c r="D16" s="271"/>
      <c r="E16" s="271"/>
      <c r="F16" s="271"/>
      <c r="G16" s="271"/>
      <c r="H16" s="271"/>
      <c r="I16" s="271"/>
      <c r="J16" s="272"/>
      <c r="K16" s="38">
        <f>SUM(K14:K15)</f>
        <v>50000</v>
      </c>
      <c r="L16" s="32"/>
    </row>
    <row r="17" spans="2:14" ht="19.95" customHeight="1" x14ac:dyDescent="0.45">
      <c r="B17" s="268" t="s">
        <v>48</v>
      </c>
      <c r="C17" s="60" t="s">
        <v>49</v>
      </c>
      <c r="D17" s="37">
        <v>2</v>
      </c>
      <c r="E17" s="36" t="s">
        <v>33</v>
      </c>
      <c r="F17" s="37">
        <v>1</v>
      </c>
      <c r="G17" s="36" t="s">
        <v>50</v>
      </c>
      <c r="H17" s="37">
        <v>1</v>
      </c>
      <c r="I17" s="36" t="s">
        <v>51</v>
      </c>
      <c r="J17" s="61">
        <v>20000</v>
      </c>
      <c r="K17" s="34">
        <f>PRODUCT(D17:J17)</f>
        <v>40000</v>
      </c>
      <c r="L17" s="35" t="s">
        <v>52</v>
      </c>
    </row>
    <row r="18" spans="2:14" ht="19.95" customHeight="1" thickBot="1" x14ac:dyDescent="0.5">
      <c r="B18" s="268"/>
      <c r="C18" s="35" t="s">
        <v>53</v>
      </c>
      <c r="D18" s="37">
        <v>2</v>
      </c>
      <c r="E18" s="39" t="s">
        <v>33</v>
      </c>
      <c r="F18" s="40">
        <v>2</v>
      </c>
      <c r="G18" s="39" t="s">
        <v>54</v>
      </c>
      <c r="H18" s="37">
        <v>1</v>
      </c>
      <c r="I18" s="36" t="s">
        <v>51</v>
      </c>
      <c r="J18" s="41">
        <v>9800</v>
      </c>
      <c r="K18" s="34">
        <f>PRODUCT(D18:J18)</f>
        <v>39200</v>
      </c>
      <c r="L18" s="35" t="s">
        <v>55</v>
      </c>
    </row>
    <row r="19" spans="2:14" ht="19.95" customHeight="1" thickBot="1" x14ac:dyDescent="0.5">
      <c r="B19" s="268"/>
      <c r="C19" s="269" t="s">
        <v>56</v>
      </c>
      <c r="D19" s="271"/>
      <c r="E19" s="270"/>
      <c r="F19" s="270"/>
      <c r="G19" s="270"/>
      <c r="H19" s="271"/>
      <c r="I19" s="271"/>
      <c r="J19" s="271"/>
      <c r="K19" s="38">
        <f>SUM(K17:K18)</f>
        <v>79200</v>
      </c>
      <c r="L19" s="32"/>
    </row>
    <row r="20" spans="2:14" ht="19.95" customHeight="1" x14ac:dyDescent="0.45">
      <c r="B20" s="268" t="s">
        <v>57</v>
      </c>
      <c r="C20" s="35" t="s">
        <v>58</v>
      </c>
      <c r="D20" s="31">
        <v>1</v>
      </c>
      <c r="E20" s="44" t="s">
        <v>59</v>
      </c>
      <c r="F20" s="45">
        <v>1</v>
      </c>
      <c r="G20" s="44" t="s">
        <v>60</v>
      </c>
      <c r="H20" s="31">
        <v>1</v>
      </c>
      <c r="I20" s="32" t="s">
        <v>51</v>
      </c>
      <c r="J20" s="41">
        <v>100000</v>
      </c>
      <c r="K20" s="34">
        <f>PRODUCT(D20:J20)</f>
        <v>100000</v>
      </c>
      <c r="L20" s="35" t="s">
        <v>61</v>
      </c>
      <c r="M20" s="46"/>
    </row>
    <row r="21" spans="2:14" ht="19.95" customHeight="1" x14ac:dyDescent="0.45">
      <c r="B21" s="268"/>
      <c r="C21" s="35" t="s">
        <v>62</v>
      </c>
      <c r="D21" s="31">
        <v>1</v>
      </c>
      <c r="E21" s="44" t="s">
        <v>59</v>
      </c>
      <c r="F21" s="45">
        <v>1</v>
      </c>
      <c r="G21" s="44" t="s">
        <v>60</v>
      </c>
      <c r="H21" s="31">
        <v>1</v>
      </c>
      <c r="I21" s="32" t="s">
        <v>51</v>
      </c>
      <c r="J21" s="41">
        <v>9800</v>
      </c>
      <c r="K21" s="34">
        <f>PRODUCT(D21:J21)</f>
        <v>9800</v>
      </c>
      <c r="L21" s="35" t="s">
        <v>63</v>
      </c>
      <c r="M21" s="46"/>
    </row>
    <row r="22" spans="2:14" ht="19.95" customHeight="1" thickBot="1" x14ac:dyDescent="0.5">
      <c r="B22" s="268"/>
      <c r="C22" s="35"/>
      <c r="D22" s="31"/>
      <c r="E22" s="44"/>
      <c r="F22" s="45"/>
      <c r="G22" s="44"/>
      <c r="H22" s="31"/>
      <c r="I22" s="32"/>
      <c r="J22" s="41"/>
      <c r="K22" s="34"/>
      <c r="L22" s="35"/>
      <c r="M22" s="46"/>
    </row>
    <row r="23" spans="2:14" ht="19.95" customHeight="1" thickBot="1" x14ac:dyDescent="0.5">
      <c r="B23" s="268"/>
      <c r="C23" s="269" t="s">
        <v>64</v>
      </c>
      <c r="D23" s="271"/>
      <c r="E23" s="271"/>
      <c r="F23" s="271"/>
      <c r="G23" s="271"/>
      <c r="H23" s="271"/>
      <c r="I23" s="271"/>
      <c r="J23" s="272"/>
      <c r="K23" s="38">
        <f>SUM(K20:K22)</f>
        <v>109800</v>
      </c>
      <c r="L23" s="32"/>
      <c r="M23" s="46"/>
    </row>
    <row r="24" spans="2:14" ht="19.95" customHeight="1" x14ac:dyDescent="0.45">
      <c r="B24" s="268" t="s">
        <v>65</v>
      </c>
      <c r="C24" s="60" t="s">
        <v>66</v>
      </c>
      <c r="D24" s="37">
        <v>3</v>
      </c>
      <c r="E24" s="36" t="s">
        <v>67</v>
      </c>
      <c r="F24" s="37">
        <v>1</v>
      </c>
      <c r="G24" s="36" t="s">
        <v>60</v>
      </c>
      <c r="H24" s="37">
        <v>1</v>
      </c>
      <c r="I24" s="36" t="s">
        <v>51</v>
      </c>
      <c r="J24" s="61">
        <v>20000</v>
      </c>
      <c r="K24" s="34">
        <f>PRODUCT(D24:J24)</f>
        <v>60000</v>
      </c>
      <c r="L24" s="35" t="s">
        <v>68</v>
      </c>
      <c r="M24" s="46"/>
    </row>
    <row r="25" spans="2:14" ht="19.95" customHeight="1" thickBot="1" x14ac:dyDescent="0.5">
      <c r="B25" s="268"/>
      <c r="C25" s="47" t="s">
        <v>69</v>
      </c>
      <c r="D25" s="31">
        <v>1</v>
      </c>
      <c r="E25" s="36" t="s">
        <v>67</v>
      </c>
      <c r="F25" s="37">
        <v>1</v>
      </c>
      <c r="G25" s="36" t="s">
        <v>60</v>
      </c>
      <c r="H25" s="31">
        <v>1</v>
      </c>
      <c r="I25" s="32" t="s">
        <v>51</v>
      </c>
      <c r="J25" s="41">
        <v>100000</v>
      </c>
      <c r="K25" s="34">
        <f>PRODUCT(D25:J25)</f>
        <v>100000</v>
      </c>
      <c r="L25" s="35" t="s">
        <v>70</v>
      </c>
      <c r="M25" s="46"/>
    </row>
    <row r="26" spans="2:14" ht="19.95" customHeight="1" thickBot="1" x14ac:dyDescent="0.5">
      <c r="B26" s="268"/>
      <c r="C26" s="269" t="s">
        <v>71</v>
      </c>
      <c r="D26" s="271"/>
      <c r="E26" s="270"/>
      <c r="F26" s="270"/>
      <c r="G26" s="270"/>
      <c r="H26" s="271"/>
      <c r="I26" s="271"/>
      <c r="J26" s="272"/>
      <c r="K26" s="38">
        <f>SUM(K24:K25)</f>
        <v>160000</v>
      </c>
      <c r="L26" s="32"/>
    </row>
    <row r="27" spans="2:14" ht="19.95" customHeight="1" x14ac:dyDescent="0.45">
      <c r="B27" s="274" t="s">
        <v>72</v>
      </c>
      <c r="C27" s="35" t="s">
        <v>73</v>
      </c>
      <c r="D27" s="31">
        <v>1</v>
      </c>
      <c r="E27" s="36" t="s">
        <v>67</v>
      </c>
      <c r="F27" s="37">
        <v>1</v>
      </c>
      <c r="G27" s="36" t="s">
        <v>60</v>
      </c>
      <c r="H27" s="31">
        <v>1</v>
      </c>
      <c r="I27" s="32" t="s">
        <v>51</v>
      </c>
      <c r="J27" s="41">
        <v>200000</v>
      </c>
      <c r="K27" s="34">
        <f>PRODUCT(D27:J27)</f>
        <v>200000</v>
      </c>
      <c r="L27" s="35" t="s">
        <v>74</v>
      </c>
      <c r="M27" s="4"/>
      <c r="N27" s="14"/>
    </row>
    <row r="28" spans="2:14" ht="19.95" customHeight="1" x14ac:dyDescent="0.45">
      <c r="B28" s="274"/>
      <c r="C28" s="43" t="s">
        <v>75</v>
      </c>
      <c r="D28" s="31">
        <v>1</v>
      </c>
      <c r="E28" s="36" t="s">
        <v>67</v>
      </c>
      <c r="F28" s="37">
        <v>1</v>
      </c>
      <c r="G28" s="36" t="s">
        <v>60</v>
      </c>
      <c r="H28" s="31">
        <v>1</v>
      </c>
      <c r="I28" s="32" t="s">
        <v>51</v>
      </c>
      <c r="J28" s="41">
        <v>600000</v>
      </c>
      <c r="K28" s="34">
        <f>PRODUCT(D28:J28)</f>
        <v>600000</v>
      </c>
      <c r="L28" s="35" t="s">
        <v>76</v>
      </c>
      <c r="M28" s="4"/>
      <c r="N28" s="14"/>
    </row>
    <row r="29" spans="2:14" ht="23.25" customHeight="1" thickBot="1" x14ac:dyDescent="0.5">
      <c r="B29" s="274"/>
      <c r="C29" s="43"/>
      <c r="D29" s="31"/>
      <c r="E29" s="36"/>
      <c r="F29" s="37"/>
      <c r="G29" s="36"/>
      <c r="H29" s="31"/>
      <c r="I29" s="32"/>
      <c r="J29" s="71"/>
      <c r="K29" s="51">
        <f>D29*F29*H29*J29</f>
        <v>0</v>
      </c>
      <c r="L29" s="32"/>
      <c r="M29" s="14"/>
      <c r="N29" s="273"/>
    </row>
    <row r="30" spans="2:14" ht="19.95" customHeight="1" thickBot="1" x14ac:dyDescent="0.5">
      <c r="B30" s="274"/>
      <c r="C30" s="268" t="s">
        <v>77</v>
      </c>
      <c r="D30" s="268"/>
      <c r="E30" s="268"/>
      <c r="F30" s="268"/>
      <c r="G30" s="268"/>
      <c r="H30" s="268"/>
      <c r="I30" s="268"/>
      <c r="J30" s="269"/>
      <c r="K30" s="38">
        <f>SUM(K27:K29)</f>
        <v>800000</v>
      </c>
      <c r="L30" s="32"/>
      <c r="M30" s="46"/>
      <c r="N30" s="273"/>
    </row>
    <row r="31" spans="2:14" ht="19.95" customHeight="1" x14ac:dyDescent="0.45">
      <c r="B31" s="274" t="s">
        <v>78</v>
      </c>
      <c r="C31" s="35" t="s">
        <v>79</v>
      </c>
      <c r="D31" s="31">
        <v>4</v>
      </c>
      <c r="E31" s="44" t="s">
        <v>35</v>
      </c>
      <c r="F31" s="45">
        <v>1</v>
      </c>
      <c r="G31" s="44" t="s">
        <v>51</v>
      </c>
      <c r="H31" s="31">
        <v>1</v>
      </c>
      <c r="I31" s="32" t="s">
        <v>80</v>
      </c>
      <c r="J31" s="41">
        <v>100000</v>
      </c>
      <c r="K31" s="34">
        <f>PRODUCT(D31:J31)</f>
        <v>400000</v>
      </c>
      <c r="L31" s="35" t="s">
        <v>81</v>
      </c>
      <c r="M31" s="46"/>
      <c r="N31" s="48"/>
    </row>
    <row r="32" spans="2:14" ht="19.95" customHeight="1" x14ac:dyDescent="0.45">
      <c r="B32" s="274"/>
      <c r="C32" s="35" t="s">
        <v>82</v>
      </c>
      <c r="D32" s="37">
        <v>1</v>
      </c>
      <c r="E32" s="36" t="s">
        <v>35</v>
      </c>
      <c r="F32" s="37">
        <v>2</v>
      </c>
      <c r="G32" s="36" t="s">
        <v>35</v>
      </c>
      <c r="H32" s="31">
        <v>1</v>
      </c>
      <c r="I32" s="32" t="s">
        <v>80</v>
      </c>
      <c r="J32" s="41">
        <v>5000</v>
      </c>
      <c r="K32" s="34">
        <f>PRODUCT(D32:J32)</f>
        <v>10000</v>
      </c>
      <c r="L32" s="35" t="s">
        <v>83</v>
      </c>
      <c r="M32" s="46"/>
      <c r="N32" s="48"/>
    </row>
    <row r="33" spans="2:14" ht="19.95" customHeight="1" thickBot="1" x14ac:dyDescent="0.5">
      <c r="B33" s="274"/>
      <c r="C33" s="19"/>
      <c r="D33" s="49"/>
      <c r="E33" s="50"/>
      <c r="F33" s="49"/>
      <c r="G33" s="50"/>
      <c r="H33" s="37"/>
      <c r="I33" s="36"/>
      <c r="J33" s="58"/>
      <c r="K33" s="34">
        <f>D33*F33*J33</f>
        <v>0</v>
      </c>
      <c r="L33" s="35"/>
      <c r="N33" s="48"/>
    </row>
    <row r="34" spans="2:14" ht="19.95" customHeight="1" thickBot="1" x14ac:dyDescent="0.5">
      <c r="B34" s="275"/>
      <c r="C34" s="276" t="s">
        <v>84</v>
      </c>
      <c r="D34" s="276"/>
      <c r="E34" s="276"/>
      <c r="F34" s="276"/>
      <c r="G34" s="276"/>
      <c r="H34" s="276"/>
      <c r="I34" s="276"/>
      <c r="J34" s="277"/>
      <c r="K34" s="38">
        <f>SUM(K31:K33)</f>
        <v>410000</v>
      </c>
      <c r="L34" s="32"/>
    </row>
    <row r="35" spans="2:14" ht="30.75" customHeight="1" thickBot="1" x14ac:dyDescent="0.5">
      <c r="B35" s="278" t="s">
        <v>92</v>
      </c>
      <c r="C35" s="279"/>
      <c r="D35" s="279"/>
      <c r="E35" s="279"/>
      <c r="F35" s="279"/>
      <c r="G35" s="279"/>
      <c r="H35" s="279"/>
      <c r="I35" s="279"/>
      <c r="J35" s="279"/>
      <c r="K35" s="70">
        <f>K10+K13+K16+K19+K23+K26+K30+K34</f>
        <v>2859000</v>
      </c>
      <c r="L35" s="14"/>
    </row>
    <row r="36" spans="2:14" ht="12" customHeight="1" x14ac:dyDescent="0.45">
      <c r="B36" s="72"/>
      <c r="C36" s="72"/>
      <c r="D36" s="72"/>
      <c r="E36" s="72"/>
      <c r="F36" s="72"/>
      <c r="G36" s="72"/>
      <c r="H36" s="72"/>
      <c r="I36" s="72"/>
      <c r="J36" s="72"/>
      <c r="K36" s="59"/>
      <c r="L36" s="14"/>
    </row>
    <row r="37" spans="2:14" ht="10.95" customHeight="1" x14ac:dyDescent="0.45">
      <c r="B37" s="286"/>
      <c r="C37" s="286"/>
      <c r="D37" s="286"/>
      <c r="E37" s="286"/>
      <c r="F37" s="286"/>
      <c r="G37" s="286"/>
      <c r="H37" s="286"/>
      <c r="I37" s="286"/>
      <c r="J37" s="286"/>
    </row>
    <row r="38" spans="2:14" ht="16.2" customHeight="1" x14ac:dyDescent="0.45">
      <c r="J38" s="4"/>
      <c r="L38" s="23"/>
      <c r="M38" s="14"/>
    </row>
    <row r="39" spans="2:14" ht="18" customHeight="1" x14ac:dyDescent="0.25">
      <c r="B39" s="100" t="s">
        <v>118</v>
      </c>
      <c r="C39" s="52"/>
      <c r="J39" s="4"/>
      <c r="L39" s="56"/>
      <c r="M39" s="56"/>
    </row>
    <row r="40" spans="2:14" ht="18" customHeight="1" x14ac:dyDescent="0.25">
      <c r="B40" s="150" t="s">
        <v>127</v>
      </c>
      <c r="C40" s="52"/>
      <c r="J40" s="4"/>
      <c r="L40" s="56"/>
      <c r="M40" s="56"/>
    </row>
    <row r="41" spans="2:14" ht="18" customHeight="1" x14ac:dyDescent="0.25">
      <c r="B41" s="57"/>
      <c r="C41" s="52"/>
      <c r="I41" s="21" t="s">
        <v>107</v>
      </c>
      <c r="J41" s="4"/>
      <c r="K41" s="21"/>
      <c r="L41" s="56"/>
      <c r="M41" s="56"/>
    </row>
    <row r="42" spans="2:14" ht="25.2" customHeight="1" x14ac:dyDescent="0.45">
      <c r="B42" s="66" t="s">
        <v>85</v>
      </c>
      <c r="C42" s="62" t="s">
        <v>114</v>
      </c>
      <c r="D42" s="280" t="s">
        <v>122</v>
      </c>
      <c r="E42" s="281"/>
      <c r="F42" s="281"/>
      <c r="G42" s="281"/>
      <c r="H42" s="281"/>
      <c r="I42" s="282"/>
      <c r="J42" s="139"/>
      <c r="K42" s="139"/>
    </row>
    <row r="43" spans="2:14" ht="23.7" customHeight="1" x14ac:dyDescent="0.45">
      <c r="B43" s="141" t="s">
        <v>128</v>
      </c>
      <c r="C43" s="53">
        <f>C47-C44-C45-C46</f>
        <v>1089000</v>
      </c>
      <c r="D43" s="283"/>
      <c r="E43" s="284"/>
      <c r="F43" s="284"/>
      <c r="G43" s="284"/>
      <c r="H43" s="284"/>
      <c r="I43" s="285"/>
      <c r="J43" s="160"/>
      <c r="K43" s="160"/>
      <c r="L43" s="105"/>
      <c r="M43" s="4"/>
    </row>
    <row r="44" spans="2:14" ht="23.7" customHeight="1" x14ac:dyDescent="0.45">
      <c r="B44" s="141" t="s">
        <v>120</v>
      </c>
      <c r="C44" s="53">
        <v>500000</v>
      </c>
      <c r="D44" s="149"/>
      <c r="E44" s="147"/>
      <c r="F44" s="147"/>
      <c r="G44" s="147"/>
      <c r="H44" s="147"/>
      <c r="I44" s="148"/>
      <c r="J44" s="160"/>
      <c r="K44" s="160"/>
      <c r="L44" s="105"/>
      <c r="M44" s="4"/>
    </row>
    <row r="45" spans="2:14" ht="23.7" customHeight="1" x14ac:dyDescent="0.45">
      <c r="B45" s="141" t="s">
        <v>86</v>
      </c>
      <c r="C45" s="53">
        <v>1220000</v>
      </c>
      <c r="D45" s="283"/>
      <c r="E45" s="284"/>
      <c r="F45" s="284"/>
      <c r="G45" s="284"/>
      <c r="H45" s="284"/>
      <c r="I45" s="285"/>
      <c r="J45" s="160"/>
      <c r="K45" s="160"/>
      <c r="L45" s="139"/>
      <c r="M45" s="4"/>
    </row>
    <row r="46" spans="2:14" ht="23.7" customHeight="1" thickBot="1" x14ac:dyDescent="0.5">
      <c r="B46" s="142" t="s">
        <v>121</v>
      </c>
      <c r="C46" s="54">
        <f>'※記入例_課税_別紙3-1'!E11</f>
        <v>50000</v>
      </c>
      <c r="D46" s="287"/>
      <c r="E46" s="288"/>
      <c r="F46" s="288"/>
      <c r="G46" s="288"/>
      <c r="H46" s="288"/>
      <c r="I46" s="289"/>
      <c r="J46" s="160"/>
      <c r="K46" s="160"/>
      <c r="L46" s="105"/>
      <c r="M46" s="4"/>
    </row>
    <row r="47" spans="2:14" ht="29.25" customHeight="1" thickTop="1" x14ac:dyDescent="0.45">
      <c r="B47" s="140" t="s">
        <v>103</v>
      </c>
      <c r="C47" s="55">
        <f>K35</f>
        <v>2859000</v>
      </c>
      <c r="D47" s="290"/>
      <c r="E47" s="291"/>
      <c r="F47" s="291"/>
      <c r="G47" s="291"/>
      <c r="H47" s="291"/>
      <c r="I47" s="292"/>
      <c r="J47" s="161"/>
      <c r="K47" s="161"/>
      <c r="L47" s="105"/>
      <c r="M47" s="4"/>
    </row>
    <row r="48" spans="2:14" ht="17.25" customHeight="1" x14ac:dyDescent="0.45">
      <c r="B48" s="8" t="s">
        <v>117</v>
      </c>
      <c r="C48" s="136"/>
      <c r="D48" s="137"/>
      <c r="E48" s="137"/>
      <c r="F48" s="137"/>
      <c r="G48" s="137"/>
      <c r="H48" s="137"/>
      <c r="J48" s="105"/>
      <c r="K48" s="105"/>
      <c r="L48" s="105"/>
      <c r="M48" s="4"/>
    </row>
    <row r="49" spans="2:13" ht="17.25" customHeight="1" x14ac:dyDescent="0.45">
      <c r="B49" s="8" t="s">
        <v>116</v>
      </c>
      <c r="J49" s="4"/>
    </row>
    <row r="50" spans="2:13" ht="21.45" customHeight="1" x14ac:dyDescent="0.45"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24"/>
      <c r="M50" s="4"/>
    </row>
    <row r="51" spans="2:13" ht="27" customHeight="1" x14ac:dyDescent="0.45"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24"/>
      <c r="M51" s="4"/>
    </row>
    <row r="52" spans="2:13" ht="25.2" customHeight="1" x14ac:dyDescent="0.45">
      <c r="J52" s="4"/>
      <c r="K52" s="4"/>
      <c r="L52" s="24"/>
      <c r="M52" s="4"/>
    </row>
    <row r="53" spans="2:13" ht="13.5" customHeight="1" x14ac:dyDescent="0.45">
      <c r="J53" s="4"/>
      <c r="K53" s="4"/>
      <c r="L53" s="24"/>
      <c r="M53" s="4"/>
    </row>
    <row r="54" spans="2:13" ht="25.2" customHeight="1" x14ac:dyDescent="0.45">
      <c r="J54" s="4"/>
      <c r="K54" s="4"/>
      <c r="L54" s="24"/>
      <c r="M54" s="4"/>
    </row>
    <row r="55" spans="2:13" ht="25.2" customHeight="1" x14ac:dyDescent="0.45"/>
    <row r="56" spans="2:13" ht="25.2" customHeight="1" x14ac:dyDescent="0.45"/>
    <row r="57" spans="2:13" ht="25.2" customHeight="1" x14ac:dyDescent="0.45"/>
    <row r="58" spans="2:13" ht="25.2" customHeight="1" x14ac:dyDescent="0.45"/>
  </sheetData>
  <sheetProtection selectLockedCells="1"/>
  <mergeCells count="32">
    <mergeCell ref="B50:K50"/>
    <mergeCell ref="B51:K51"/>
    <mergeCell ref="B37:J37"/>
    <mergeCell ref="D42:I42"/>
    <mergeCell ref="D43:I43"/>
    <mergeCell ref="D45:I45"/>
    <mergeCell ref="D46:I46"/>
    <mergeCell ref="D47:I47"/>
    <mergeCell ref="N29:N30"/>
    <mergeCell ref="C30:J30"/>
    <mergeCell ref="B31:B34"/>
    <mergeCell ref="C34:J34"/>
    <mergeCell ref="B35:J35"/>
    <mergeCell ref="B27:B30"/>
    <mergeCell ref="B17:B19"/>
    <mergeCell ref="C19:J19"/>
    <mergeCell ref="B20:B23"/>
    <mergeCell ref="C23:J23"/>
    <mergeCell ref="B24:B26"/>
    <mergeCell ref="C26:J26"/>
    <mergeCell ref="B8:B10"/>
    <mergeCell ref="C10:J10"/>
    <mergeCell ref="B11:B13"/>
    <mergeCell ref="C13:J13"/>
    <mergeCell ref="B14:B16"/>
    <mergeCell ref="C16:J16"/>
    <mergeCell ref="I2:L2"/>
    <mergeCell ref="I3:L3"/>
    <mergeCell ref="A5:L5"/>
    <mergeCell ref="D7:E7"/>
    <mergeCell ref="F7:G7"/>
    <mergeCell ref="H7:I7"/>
  </mergeCells>
  <phoneticPr fontId="3"/>
  <pageMargins left="0.7" right="0.7" top="0.75" bottom="0.75" header="0.3" footer="0.3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0AE68-78B0-4987-A74D-D7C9D51BB6AD}">
  <sheetPr>
    <tabColor rgb="FFFFFF00"/>
    <pageSetUpPr fitToPage="1"/>
  </sheetPr>
  <dimension ref="A1:R40"/>
  <sheetViews>
    <sheetView showGridLines="0" view="pageBreakPreview" topLeftCell="A34" zoomScaleNormal="100" zoomScaleSheetLayoutView="100" workbookViewId="0">
      <selection activeCell="J48" sqref="J48"/>
    </sheetView>
  </sheetViews>
  <sheetFormatPr defaultColWidth="8.19921875" defaultRowHeight="13.8" x14ac:dyDescent="0.45"/>
  <cols>
    <col min="1" max="1" width="3.69921875" style="1" customWidth="1"/>
    <col min="2" max="2" width="11" style="1" customWidth="1"/>
    <col min="3" max="3" width="2.8984375" style="1" customWidth="1"/>
    <col min="4" max="4" width="14" style="1" customWidth="1"/>
    <col min="5" max="5" width="12.8984375" style="1" customWidth="1"/>
    <col min="6" max="6" width="10.19921875" style="2" customWidth="1"/>
    <col min="7" max="7" width="3.19921875" style="2" customWidth="1"/>
    <col min="8" max="8" width="11.69921875" style="1" customWidth="1"/>
    <col min="9" max="9" width="3.19921875" style="1" customWidth="1"/>
    <col min="10" max="10" width="16.8984375" style="1" customWidth="1"/>
    <col min="11" max="11" width="14.09765625" style="2" customWidth="1"/>
    <col min="12" max="12" width="12.69921875" style="1" customWidth="1"/>
    <col min="13" max="13" width="1.8984375" style="1" customWidth="1"/>
    <col min="14" max="14" width="8.19921875" style="1"/>
    <col min="15" max="15" width="11.09765625" style="1" bestFit="1" customWidth="1"/>
    <col min="16" max="16" width="13.69921875" style="1" customWidth="1"/>
    <col min="17" max="16384" width="8.19921875" style="1"/>
  </cols>
  <sheetData>
    <row r="1" spans="1:13" ht="16.95" customHeight="1" x14ac:dyDescent="0.45">
      <c r="K1" s="3"/>
      <c r="L1" s="3" t="s">
        <v>0</v>
      </c>
    </row>
    <row r="2" spans="1:13" ht="20.7" customHeight="1" x14ac:dyDescent="0.45">
      <c r="B2" s="4"/>
      <c r="C2" s="4"/>
      <c r="D2" s="4"/>
      <c r="E2" s="4"/>
      <c r="F2" s="5"/>
      <c r="G2" s="5"/>
      <c r="H2" s="176" t="s">
        <v>105</v>
      </c>
      <c r="I2" s="176"/>
      <c r="J2" s="176"/>
      <c r="K2" s="176"/>
    </row>
    <row r="3" spans="1:13" ht="20.7" customHeight="1" x14ac:dyDescent="0.45">
      <c r="B3" s="4"/>
      <c r="C3" s="4"/>
      <c r="D3" s="4"/>
      <c r="E3" s="4"/>
      <c r="F3" s="5"/>
      <c r="G3" s="5"/>
      <c r="H3" s="177" t="s">
        <v>97</v>
      </c>
      <c r="I3" s="178"/>
      <c r="J3" s="178"/>
      <c r="K3" s="178"/>
    </row>
    <row r="4" spans="1:13" ht="8.6999999999999993" customHeight="1" thickBot="1" x14ac:dyDescent="0.5">
      <c r="B4" s="4"/>
      <c r="C4" s="4"/>
      <c r="D4" s="4"/>
      <c r="E4" s="4"/>
      <c r="F4" s="5"/>
      <c r="G4" s="5"/>
      <c r="H4" s="7"/>
      <c r="I4" s="8"/>
      <c r="J4" s="8"/>
      <c r="K4" s="8"/>
    </row>
    <row r="5" spans="1:13" ht="18.45" customHeight="1" x14ac:dyDescent="0.45">
      <c r="B5" s="179" t="s">
        <v>95</v>
      </c>
      <c r="C5" s="180"/>
      <c r="D5" s="183" t="s">
        <v>110</v>
      </c>
      <c r="E5" s="184"/>
      <c r="F5" s="185"/>
      <c r="G5" s="185"/>
      <c r="H5" s="185"/>
      <c r="I5" s="185"/>
      <c r="J5" s="185"/>
      <c r="K5" s="186"/>
      <c r="L5" s="9"/>
      <c r="M5" s="9"/>
    </row>
    <row r="6" spans="1:13" ht="48" customHeight="1" thickBot="1" x14ac:dyDescent="0.5">
      <c r="B6" s="181"/>
      <c r="C6" s="182"/>
      <c r="D6" s="187" t="s">
        <v>1</v>
      </c>
      <c r="E6" s="188"/>
      <c r="F6" s="189"/>
      <c r="G6" s="10" t="s">
        <v>2</v>
      </c>
      <c r="H6" s="11" t="s">
        <v>3</v>
      </c>
      <c r="I6" s="10" t="s">
        <v>4</v>
      </c>
      <c r="J6" s="190" t="s">
        <v>125</v>
      </c>
      <c r="K6" s="191"/>
      <c r="L6" s="12"/>
      <c r="M6" s="13"/>
    </row>
    <row r="7" spans="1:13" ht="9" customHeight="1" x14ac:dyDescent="0.45">
      <c r="H7" s="14"/>
      <c r="I7" s="15"/>
      <c r="J7" s="15"/>
      <c r="K7" s="16"/>
    </row>
    <row r="8" spans="1:13" ht="27.75" customHeight="1" thickBot="1" x14ac:dyDescent="0.5">
      <c r="A8" s="134"/>
      <c r="B8" s="198" t="s">
        <v>88</v>
      </c>
      <c r="C8" s="198"/>
      <c r="D8" s="198"/>
      <c r="E8" s="198"/>
      <c r="F8" s="198"/>
      <c r="G8" s="198"/>
      <c r="H8" s="198"/>
      <c r="I8" s="198"/>
      <c r="J8" s="198"/>
      <c r="K8" s="198"/>
      <c r="L8" s="198"/>
    </row>
    <row r="9" spans="1:13" ht="16.5" customHeight="1" x14ac:dyDescent="0.45">
      <c r="B9" s="199" t="s">
        <v>96</v>
      </c>
      <c r="C9" s="200"/>
      <c r="D9" s="201"/>
      <c r="E9" s="202"/>
      <c r="F9" s="203"/>
      <c r="G9" s="80"/>
      <c r="H9" s="204" t="s">
        <v>94</v>
      </c>
      <c r="I9" s="205"/>
      <c r="J9" s="205"/>
      <c r="K9" s="205"/>
      <c r="L9" s="206"/>
    </row>
    <row r="10" spans="1:13" ht="16.5" customHeight="1" x14ac:dyDescent="0.45">
      <c r="B10" s="104" t="s">
        <v>106</v>
      </c>
      <c r="C10" s="207" t="s">
        <v>5</v>
      </c>
      <c r="D10" s="208"/>
      <c r="E10" s="65" t="s">
        <v>90</v>
      </c>
      <c r="F10" s="77" t="s">
        <v>87</v>
      </c>
      <c r="G10" s="81"/>
      <c r="H10" s="103" t="s">
        <v>106</v>
      </c>
      <c r="I10" s="209" t="s">
        <v>5</v>
      </c>
      <c r="J10" s="210"/>
      <c r="K10" s="65" t="s">
        <v>90</v>
      </c>
      <c r="L10" s="93" t="s">
        <v>87</v>
      </c>
    </row>
    <row r="11" spans="1:13" ht="19.5" customHeight="1" x14ac:dyDescent="0.45">
      <c r="B11" s="162" t="s">
        <v>134</v>
      </c>
      <c r="C11" s="163"/>
      <c r="D11" s="164"/>
      <c r="E11" s="116">
        <f>SUM(E13:E26)</f>
        <v>50000</v>
      </c>
      <c r="F11" s="78">
        <f>SUM(F13:F26)</f>
        <v>4545</v>
      </c>
      <c r="H11" s="83" t="s">
        <v>111</v>
      </c>
      <c r="I11" s="211" t="s">
        <v>89</v>
      </c>
      <c r="J11" s="212"/>
      <c r="K11" s="17">
        <f>'※記入例_免税_別紙3-2'!K10</f>
        <v>1125000</v>
      </c>
      <c r="L11" s="213"/>
    </row>
    <row r="12" spans="1:13" ht="19.5" customHeight="1" x14ac:dyDescent="0.45">
      <c r="A12" s="117"/>
      <c r="B12" s="165"/>
      <c r="C12" s="166"/>
      <c r="D12" s="167"/>
      <c r="E12" s="106"/>
      <c r="F12" s="20"/>
      <c r="G12" s="82"/>
      <c r="H12" s="109"/>
      <c r="I12" s="211"/>
      <c r="J12" s="212"/>
      <c r="K12" s="107"/>
      <c r="L12" s="214"/>
    </row>
    <row r="13" spans="1:13" ht="19.5" customHeight="1" x14ac:dyDescent="0.45">
      <c r="B13" s="133" t="s">
        <v>6</v>
      </c>
      <c r="C13" s="215" t="s">
        <v>7</v>
      </c>
      <c r="D13" s="216"/>
      <c r="E13" s="18"/>
      <c r="F13" s="79"/>
      <c r="H13" s="115" t="s">
        <v>112</v>
      </c>
      <c r="I13" s="217" t="s">
        <v>108</v>
      </c>
      <c r="J13" s="218"/>
      <c r="K13" s="17">
        <f>SUM(K15:K27)</f>
        <v>1734000</v>
      </c>
      <c r="L13" s="69">
        <f>SUM(L17:L27)</f>
        <v>146270</v>
      </c>
    </row>
    <row r="14" spans="1:13" ht="19.5" customHeight="1" x14ac:dyDescent="0.45">
      <c r="B14" s="127"/>
      <c r="C14" s="219" t="s">
        <v>8</v>
      </c>
      <c r="D14" s="220"/>
      <c r="E14" s="118">
        <v>50000</v>
      </c>
      <c r="F14" s="79">
        <f>ROUNDDOWN((E14)*10/110,0)</f>
        <v>4545</v>
      </c>
      <c r="H14" s="114"/>
      <c r="I14" s="110"/>
      <c r="J14" s="111"/>
      <c r="K14" s="17"/>
      <c r="L14" s="20"/>
    </row>
    <row r="15" spans="1:13" ht="19.5" customHeight="1" x14ac:dyDescent="0.45">
      <c r="B15" s="127"/>
      <c r="C15" s="194"/>
      <c r="D15" s="195"/>
      <c r="E15" s="17"/>
      <c r="F15" s="76"/>
      <c r="H15" s="86" t="s">
        <v>9</v>
      </c>
      <c r="I15" s="221" t="s">
        <v>126</v>
      </c>
      <c r="J15" s="222"/>
      <c r="K15" s="119">
        <f>'※記入例_免税_別紙3-2'!K13</f>
        <v>125000</v>
      </c>
      <c r="L15" s="192"/>
    </row>
    <row r="16" spans="1:13" ht="19.5" customHeight="1" x14ac:dyDescent="0.45">
      <c r="B16" s="127"/>
      <c r="C16" s="194"/>
      <c r="D16" s="195"/>
      <c r="E16" s="17"/>
      <c r="F16" s="76"/>
      <c r="H16" s="85"/>
      <c r="I16" s="196"/>
      <c r="J16" s="197"/>
      <c r="K16" s="120"/>
      <c r="L16" s="193"/>
    </row>
    <row r="17" spans="2:18" ht="19.5" customHeight="1" x14ac:dyDescent="0.45">
      <c r="B17" s="127"/>
      <c r="C17" s="194"/>
      <c r="D17" s="195"/>
      <c r="E17" s="17"/>
      <c r="F17" s="76"/>
      <c r="H17" s="84" t="s">
        <v>10</v>
      </c>
      <c r="I17" s="223" t="s">
        <v>11</v>
      </c>
      <c r="J17" s="222"/>
      <c r="K17" s="121">
        <f>'※記入例_免税_別紙3-2'!K16</f>
        <v>50000</v>
      </c>
      <c r="L17" s="123">
        <f>ROUNDDOWN(K17*1/11,0)</f>
        <v>4545</v>
      </c>
    </row>
    <row r="18" spans="2:18" ht="19.5" customHeight="1" x14ac:dyDescent="0.45">
      <c r="B18" s="127"/>
      <c r="C18" s="194"/>
      <c r="D18" s="195"/>
      <c r="E18" s="17"/>
      <c r="F18" s="76"/>
      <c r="H18" s="85"/>
      <c r="I18" s="224"/>
      <c r="J18" s="225"/>
      <c r="K18" s="122"/>
      <c r="L18" s="124"/>
    </row>
    <row r="19" spans="2:18" ht="19.5" customHeight="1" x14ac:dyDescent="0.45">
      <c r="B19" s="127"/>
      <c r="C19" s="194"/>
      <c r="D19" s="195"/>
      <c r="E19" s="17"/>
      <c r="F19" s="76"/>
      <c r="H19" s="86" t="s">
        <v>12</v>
      </c>
      <c r="I19" s="226" t="s">
        <v>13</v>
      </c>
      <c r="J19" s="227"/>
      <c r="K19" s="118">
        <f>'※記入例_免税_別紙3-2'!K19</f>
        <v>79200</v>
      </c>
      <c r="L19" s="79">
        <f>ROUNDDOWN(K19*1/11,0)</f>
        <v>7200</v>
      </c>
    </row>
    <row r="20" spans="2:18" ht="19.5" customHeight="1" x14ac:dyDescent="0.45">
      <c r="B20" s="127"/>
      <c r="C20" s="194"/>
      <c r="D20" s="195"/>
      <c r="E20" s="17"/>
      <c r="F20" s="76"/>
      <c r="H20" s="85"/>
      <c r="I20" s="196"/>
      <c r="J20" s="197"/>
      <c r="K20" s="120"/>
      <c r="L20" s="125"/>
    </row>
    <row r="21" spans="2:18" ht="19.5" customHeight="1" x14ac:dyDescent="0.45">
      <c r="B21" s="127"/>
      <c r="C21" s="194"/>
      <c r="D21" s="195"/>
      <c r="E21" s="17"/>
      <c r="F21" s="76"/>
      <c r="H21" s="84" t="s">
        <v>14</v>
      </c>
      <c r="I21" s="226" t="s">
        <v>15</v>
      </c>
      <c r="J21" s="227"/>
      <c r="K21" s="118">
        <f>'※記入例_免税_別紙3-2'!K23</f>
        <v>109800</v>
      </c>
      <c r="L21" s="79">
        <f>ROUNDDOWN(K21*1/11,0)</f>
        <v>9981</v>
      </c>
    </row>
    <row r="22" spans="2:18" ht="19.5" customHeight="1" x14ac:dyDescent="0.45">
      <c r="B22" s="127"/>
      <c r="C22" s="88"/>
      <c r="D22" s="143"/>
      <c r="E22" s="17"/>
      <c r="F22" s="76"/>
      <c r="H22" s="85"/>
      <c r="I22" s="196"/>
      <c r="J22" s="197"/>
      <c r="K22" s="120"/>
      <c r="L22" s="125"/>
    </row>
    <row r="23" spans="2:18" ht="19.5" customHeight="1" x14ac:dyDescent="0.45">
      <c r="B23" s="127"/>
      <c r="C23" s="88"/>
      <c r="D23" s="143"/>
      <c r="E23" s="17"/>
      <c r="F23" s="76"/>
      <c r="H23" s="86" t="s">
        <v>16</v>
      </c>
      <c r="I23" s="226" t="s">
        <v>17</v>
      </c>
      <c r="J23" s="227"/>
      <c r="K23" s="118">
        <f>'※記入例_免税_別紙3-2'!K26</f>
        <v>160000</v>
      </c>
      <c r="L23" s="79">
        <f>ROUNDDOWN(K23*1/11,0)</f>
        <v>14545</v>
      </c>
    </row>
    <row r="24" spans="2:18" ht="19.5" customHeight="1" x14ac:dyDescent="0.45">
      <c r="B24" s="127"/>
      <c r="C24" s="194"/>
      <c r="D24" s="195"/>
      <c r="E24" s="17"/>
      <c r="F24" s="76"/>
      <c r="H24" s="85"/>
      <c r="I24" s="230"/>
      <c r="J24" s="231"/>
      <c r="K24" s="120"/>
      <c r="L24" s="125"/>
    </row>
    <row r="25" spans="2:18" ht="19.5" customHeight="1" x14ac:dyDescent="0.45">
      <c r="B25" s="127"/>
      <c r="C25" s="194"/>
      <c r="D25" s="195"/>
      <c r="E25" s="17"/>
      <c r="F25" s="76"/>
      <c r="H25" s="87" t="s">
        <v>18</v>
      </c>
      <c r="I25" s="226" t="s">
        <v>19</v>
      </c>
      <c r="J25" s="227"/>
      <c r="K25" s="118">
        <f>'※記入例_免税_別紙3-2'!K30</f>
        <v>800000</v>
      </c>
      <c r="L25" s="79">
        <f>ROUNDDOWN(K25*1/11,0)</f>
        <v>72727</v>
      </c>
    </row>
    <row r="26" spans="2:18" ht="19.5" customHeight="1" thickBot="1" x14ac:dyDescent="0.5">
      <c r="B26" s="128"/>
      <c r="C26" s="228"/>
      <c r="D26" s="229"/>
      <c r="E26" s="107"/>
      <c r="F26" s="158"/>
      <c r="H26" s="85"/>
      <c r="I26" s="196"/>
      <c r="J26" s="197"/>
      <c r="K26" s="120"/>
      <c r="L26" s="126"/>
    </row>
    <row r="27" spans="2:18" ht="19.5" customHeight="1" x14ac:dyDescent="0.45">
      <c r="B27" s="168" t="s">
        <v>135</v>
      </c>
      <c r="C27" s="169"/>
      <c r="D27" s="170"/>
      <c r="E27" s="159">
        <f>K29-(E28+E11)</f>
        <v>236000</v>
      </c>
      <c r="H27" s="238" t="s">
        <v>93</v>
      </c>
      <c r="I27" s="226" t="s">
        <v>20</v>
      </c>
      <c r="J27" s="227"/>
      <c r="K27" s="118">
        <f>'※記入例_免税_別紙3-2'!K34</f>
        <v>410000</v>
      </c>
      <c r="L27" s="79">
        <f>ROUNDDOWN(K27*1/11,0)</f>
        <v>37272</v>
      </c>
    </row>
    <row r="28" spans="2:18" ht="19.5" customHeight="1" thickBot="1" x14ac:dyDescent="0.5">
      <c r="B28" s="171" t="s">
        <v>136</v>
      </c>
      <c r="C28" s="172"/>
      <c r="D28" s="173"/>
      <c r="E28" s="157">
        <f>E40</f>
        <v>2573000</v>
      </c>
      <c r="F28" s="151"/>
      <c r="H28" s="239"/>
      <c r="I28" s="113"/>
      <c r="J28" s="112"/>
      <c r="K28" s="118"/>
      <c r="L28" s="108"/>
    </row>
    <row r="29" spans="2:18" ht="46.5" customHeight="1" thickBot="1" x14ac:dyDescent="0.5">
      <c r="B29" s="299" t="s">
        <v>131</v>
      </c>
      <c r="C29" s="300"/>
      <c r="D29" s="301"/>
      <c r="E29" s="132">
        <f>E11+E27+E28</f>
        <v>2859000</v>
      </c>
      <c r="F29" s="151"/>
      <c r="G29" s="76"/>
      <c r="H29" s="299" t="s">
        <v>130</v>
      </c>
      <c r="I29" s="300"/>
      <c r="J29" s="301"/>
      <c r="K29" s="75">
        <f>K11+K13</f>
        <v>2859000</v>
      </c>
      <c r="L29" s="74">
        <f>L13</f>
        <v>146270</v>
      </c>
    </row>
    <row r="30" spans="2:18" ht="10.5" customHeight="1" thickBot="1" x14ac:dyDescent="0.5">
      <c r="B30" s="14"/>
      <c r="C30" s="14"/>
      <c r="L30" s="2"/>
    </row>
    <row r="31" spans="2:18" ht="33.75" customHeight="1" x14ac:dyDescent="0.45">
      <c r="B31" s="14"/>
      <c r="C31" s="14"/>
      <c r="H31" s="243" t="s">
        <v>124</v>
      </c>
      <c r="I31" s="244"/>
      <c r="J31" s="244"/>
      <c r="K31" s="129">
        <f>MAX(K25-ROUNDDOWN(K29*0.3,0),0)</f>
        <v>0</v>
      </c>
      <c r="L31" s="130">
        <f>MAX(ROUNDDOWN(K31*1/11,0),0)</f>
        <v>0</v>
      </c>
      <c r="O31" s="135"/>
      <c r="P31" s="90"/>
      <c r="Q31" s="90"/>
      <c r="R31" s="2"/>
    </row>
    <row r="32" spans="2:18" ht="33.75" customHeight="1" thickBot="1" x14ac:dyDescent="0.5">
      <c r="B32" s="14"/>
      <c r="C32" s="14"/>
      <c r="H32" s="245" t="s">
        <v>123</v>
      </c>
      <c r="I32" s="246"/>
      <c r="J32" s="246"/>
      <c r="K32" s="131">
        <f>K29-K31</f>
        <v>2859000</v>
      </c>
      <c r="L32" s="64">
        <f>L29-L31</f>
        <v>146270</v>
      </c>
      <c r="O32" s="135"/>
      <c r="P32" s="90"/>
      <c r="Q32" s="90"/>
      <c r="R32" s="2"/>
    </row>
    <row r="33" spans="2:18" ht="33.75" customHeight="1" thickBot="1" x14ac:dyDescent="0.5">
      <c r="B33" s="14"/>
      <c r="C33" s="14"/>
      <c r="H33" s="247" t="s">
        <v>113</v>
      </c>
      <c r="I33" s="248"/>
      <c r="J33" s="248"/>
      <c r="K33" s="63">
        <f>L32</f>
        <v>146270</v>
      </c>
      <c r="O33" s="135"/>
      <c r="P33" s="90"/>
      <c r="Q33" s="90"/>
      <c r="R33" s="2"/>
    </row>
    <row r="34" spans="2:18" ht="49.5" customHeight="1" thickBot="1" x14ac:dyDescent="0.5">
      <c r="B34" s="14"/>
      <c r="C34" s="14"/>
      <c r="H34" s="249" t="s">
        <v>129</v>
      </c>
      <c r="I34" s="250"/>
      <c r="J34" s="250"/>
      <c r="K34" s="73">
        <f>K32-IF(G6="■",K33,0)</f>
        <v>2859000</v>
      </c>
      <c r="O34" s="135"/>
      <c r="P34" s="90"/>
      <c r="Q34" s="90"/>
      <c r="R34" s="2"/>
    </row>
    <row r="35" spans="2:18" ht="15" customHeight="1" x14ac:dyDescent="0.45">
      <c r="B35" s="102"/>
      <c r="C35" s="102"/>
      <c r="D35" s="88"/>
      <c r="E35" s="88"/>
      <c r="F35" s="89"/>
      <c r="G35" s="89"/>
      <c r="H35" s="88"/>
      <c r="I35" s="88"/>
      <c r="J35" s="88"/>
    </row>
    <row r="36" spans="2:18" ht="32.25" customHeight="1" x14ac:dyDescent="0.45">
      <c r="B36" s="297" t="s">
        <v>109</v>
      </c>
      <c r="C36" s="297"/>
      <c r="D36" s="297"/>
      <c r="E36" s="297"/>
      <c r="F36" s="297"/>
      <c r="G36" s="297"/>
      <c r="H36" s="297"/>
      <c r="I36" s="297"/>
      <c r="J36" s="297"/>
      <c r="K36" s="297"/>
      <c r="L36" s="297"/>
    </row>
    <row r="37" spans="2:18" s="88" customFormat="1" ht="36" customHeight="1" x14ac:dyDescent="0.45">
      <c r="B37" s="232" t="s">
        <v>98</v>
      </c>
      <c r="C37" s="232"/>
      <c r="D37" s="232"/>
      <c r="E37" s="233">
        <v>9</v>
      </c>
      <c r="F37" s="234"/>
      <c r="G37" s="235" t="s">
        <v>99</v>
      </c>
      <c r="H37" s="236"/>
      <c r="I37" s="237" t="s">
        <v>101</v>
      </c>
      <c r="J37" s="237"/>
      <c r="K37" s="237"/>
      <c r="L37" s="237"/>
    </row>
    <row r="38" spans="2:18" s="88" customFormat="1" ht="36" customHeight="1" x14ac:dyDescent="0.45">
      <c r="B38" s="251" t="s">
        <v>132</v>
      </c>
      <c r="C38" s="251"/>
      <c r="D38" s="251"/>
      <c r="E38" s="298">
        <f>ROUNDDOWN(K34*E37/10,0)</f>
        <v>2573100</v>
      </c>
      <c r="F38" s="298"/>
      <c r="G38" s="174"/>
      <c r="H38" s="101" t="s">
        <v>100</v>
      </c>
      <c r="I38" s="252" t="str">
        <f>TEXT(K34,"#,### 円")&amp;"　×　"&amp;E37&amp;G37</f>
        <v>2,859,000 円　×　9／10</v>
      </c>
      <c r="J38" s="253"/>
      <c r="K38" s="253"/>
      <c r="L38" s="254"/>
    </row>
    <row r="39" spans="2:18" s="88" customFormat="1" ht="15" customHeight="1" thickBot="1" x14ac:dyDescent="0.5">
      <c r="B39" s="97"/>
      <c r="C39" s="97"/>
      <c r="D39" s="97"/>
      <c r="E39" s="96"/>
      <c r="F39" s="96"/>
      <c r="G39" s="96"/>
      <c r="H39" s="91"/>
      <c r="I39" s="98"/>
      <c r="J39" s="95"/>
      <c r="K39" s="95"/>
      <c r="L39" s="95"/>
    </row>
    <row r="40" spans="2:18" s="88" customFormat="1" ht="64.5" customHeight="1" thickBot="1" x14ac:dyDescent="0.5">
      <c r="B40" s="255" t="s">
        <v>115</v>
      </c>
      <c r="C40" s="256"/>
      <c r="D40" s="257"/>
      <c r="E40" s="262">
        <f>ROUNDDOWN(MIN(E38,K34-IF(G6="■",E11-F11,E11),P40),-3)</f>
        <v>2573000</v>
      </c>
      <c r="F40" s="262"/>
      <c r="G40" s="262"/>
      <c r="H40" s="92" t="s">
        <v>100</v>
      </c>
      <c r="I40" s="258" t="s">
        <v>133</v>
      </c>
      <c r="J40" s="259"/>
      <c r="K40" s="259"/>
      <c r="L40" s="260"/>
      <c r="O40" s="90" t="s">
        <v>102</v>
      </c>
      <c r="P40" s="94">
        <v>5000000</v>
      </c>
    </row>
  </sheetData>
  <mergeCells count="62">
    <mergeCell ref="B38:D38"/>
    <mergeCell ref="E38:G38"/>
    <mergeCell ref="I38:L38"/>
    <mergeCell ref="B40:D40"/>
    <mergeCell ref="E40:G40"/>
    <mergeCell ref="I40:L40"/>
    <mergeCell ref="B37:D37"/>
    <mergeCell ref="E37:F37"/>
    <mergeCell ref="G37:H37"/>
    <mergeCell ref="I37:L37"/>
    <mergeCell ref="H27:H28"/>
    <mergeCell ref="I27:J27"/>
    <mergeCell ref="B29:D29"/>
    <mergeCell ref="H29:J29"/>
    <mergeCell ref="H31:J31"/>
    <mergeCell ref="H32:J32"/>
    <mergeCell ref="H33:J33"/>
    <mergeCell ref="H34:J34"/>
    <mergeCell ref="B36:L36"/>
    <mergeCell ref="C24:D24"/>
    <mergeCell ref="I24:J24"/>
    <mergeCell ref="C25:D25"/>
    <mergeCell ref="I25:J25"/>
    <mergeCell ref="C26:D26"/>
    <mergeCell ref="I26:J26"/>
    <mergeCell ref="I20:J20"/>
    <mergeCell ref="C21:D21"/>
    <mergeCell ref="I21:J21"/>
    <mergeCell ref="I22:J22"/>
    <mergeCell ref="I23:J23"/>
    <mergeCell ref="L15:L16"/>
    <mergeCell ref="C16:D16"/>
    <mergeCell ref="I16:J16"/>
    <mergeCell ref="B8:L8"/>
    <mergeCell ref="B9:F9"/>
    <mergeCell ref="H9:L9"/>
    <mergeCell ref="C10:D10"/>
    <mergeCell ref="I10:J10"/>
    <mergeCell ref="I11:J11"/>
    <mergeCell ref="L11:L12"/>
    <mergeCell ref="I12:J12"/>
    <mergeCell ref="C13:D13"/>
    <mergeCell ref="I13:J13"/>
    <mergeCell ref="C14:D14"/>
    <mergeCell ref="C15:D15"/>
    <mergeCell ref="I15:J15"/>
    <mergeCell ref="B11:D12"/>
    <mergeCell ref="B27:D27"/>
    <mergeCell ref="B28:D28"/>
    <mergeCell ref="H2:K2"/>
    <mergeCell ref="H3:K3"/>
    <mergeCell ref="B5:C6"/>
    <mergeCell ref="D5:K5"/>
    <mergeCell ref="D6:F6"/>
    <mergeCell ref="J6:K6"/>
    <mergeCell ref="C17:D17"/>
    <mergeCell ref="I17:J17"/>
    <mergeCell ref="C18:D18"/>
    <mergeCell ref="I18:J18"/>
    <mergeCell ref="C19:D19"/>
    <mergeCell ref="I19:J19"/>
    <mergeCell ref="C20:D20"/>
  </mergeCells>
  <phoneticPr fontId="3"/>
  <conditionalFormatting sqref="N35:XFD35">
    <cfRule type="cellIs" dxfId="1" priority="1" operator="equal">
      <formula>"「費目：その他」で補助対象外に仕分けされていないものがある"</formula>
    </cfRule>
  </conditionalFormatting>
  <dataValidations count="1">
    <dataValidation type="list" allowBlank="1" showInputMessage="1" showErrorMessage="1" sqref="I6 G6" xr:uid="{36397076-1982-4D69-ABBE-C0C94143D3E8}">
      <formula1>"□, ■"</formula1>
    </dataValidation>
  </dataValidations>
  <pageMargins left="0.7" right="0.7" top="0.75" bottom="0.75" header="0.3" footer="0.3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C1726-6E60-40EA-9575-3F6F91DFB273}">
  <sheetPr>
    <tabColor rgb="FFFFFF00"/>
    <pageSetUpPr fitToPage="1"/>
  </sheetPr>
  <dimension ref="A1:N58"/>
  <sheetViews>
    <sheetView showGridLines="0" view="pageBreakPreview" topLeftCell="A40" zoomScaleNormal="100" zoomScaleSheetLayoutView="100" workbookViewId="0">
      <selection activeCell="C46" sqref="C46"/>
    </sheetView>
  </sheetViews>
  <sheetFormatPr defaultColWidth="8.19921875" defaultRowHeight="13.8" x14ac:dyDescent="0.45"/>
  <cols>
    <col min="1" max="1" width="1.69921875" style="4" customWidth="1"/>
    <col min="2" max="2" width="12.8984375" style="4" customWidth="1"/>
    <col min="3" max="3" width="18.69921875" style="4" customWidth="1"/>
    <col min="4" max="4" width="3.69921875" style="4" customWidth="1"/>
    <col min="5" max="5" width="4.19921875" style="4" customWidth="1"/>
    <col min="6" max="6" width="3.19921875" style="4" customWidth="1"/>
    <col min="7" max="7" width="4.19921875" style="4" customWidth="1"/>
    <col min="8" max="8" width="3.19921875" style="4" customWidth="1"/>
    <col min="9" max="9" width="5.19921875" style="4" customWidth="1"/>
    <col min="10" max="10" width="11.69921875" style="23" customWidth="1"/>
    <col min="11" max="11" width="14" style="23" customWidth="1"/>
    <col min="12" max="12" width="15.69921875" style="4" customWidth="1"/>
    <col min="13" max="13" width="2.19921875" style="24" customWidth="1"/>
    <col min="14" max="14" width="2.69921875" style="4" customWidth="1"/>
    <col min="15" max="16384" width="8.19921875" style="4"/>
  </cols>
  <sheetData>
    <row r="1" spans="1:12" s="24" customFormat="1" ht="19.95" customHeight="1" x14ac:dyDescent="0.45">
      <c r="A1" s="4"/>
      <c r="B1" s="22"/>
      <c r="C1" s="22"/>
      <c r="D1" s="22"/>
      <c r="E1" s="22"/>
      <c r="F1" s="22"/>
      <c r="G1" s="4"/>
      <c r="H1" s="4"/>
      <c r="I1" s="4"/>
      <c r="J1" s="23"/>
      <c r="K1" s="23"/>
      <c r="L1" s="21" t="s">
        <v>21</v>
      </c>
    </row>
    <row r="2" spans="1:12" s="24" customFormat="1" ht="19.95" customHeight="1" x14ac:dyDescent="0.45">
      <c r="A2" s="25"/>
      <c r="B2" s="22"/>
      <c r="C2" s="22"/>
      <c r="D2" s="22"/>
      <c r="E2" s="22"/>
      <c r="F2" s="22"/>
      <c r="G2" s="1"/>
      <c r="H2" s="1"/>
      <c r="I2" s="176" t="s">
        <v>22</v>
      </c>
      <c r="J2" s="176"/>
      <c r="K2" s="176"/>
      <c r="L2" s="176"/>
    </row>
    <row r="3" spans="1:12" s="24" customFormat="1" ht="27.45" customHeight="1" x14ac:dyDescent="0.45">
      <c r="A3" s="25"/>
      <c r="B3" s="22"/>
      <c r="C3" s="22"/>
      <c r="D3" s="22"/>
      <c r="E3" s="22"/>
      <c r="F3" s="22"/>
      <c r="G3" s="1"/>
      <c r="H3" s="1"/>
      <c r="I3" s="176" t="s">
        <v>23</v>
      </c>
      <c r="J3" s="176"/>
      <c r="K3" s="176"/>
      <c r="L3" s="176"/>
    </row>
    <row r="4" spans="1:12" s="24" customFormat="1" ht="6" customHeight="1" x14ac:dyDescent="0.45">
      <c r="A4" s="25"/>
      <c r="B4" s="26"/>
      <c r="C4" s="1"/>
      <c r="D4" s="1"/>
      <c r="E4" s="1"/>
      <c r="F4" s="1"/>
      <c r="G4" s="1"/>
      <c r="H4" s="1"/>
      <c r="I4" s="6"/>
      <c r="J4" s="6"/>
      <c r="K4" s="6"/>
      <c r="L4" s="6"/>
    </row>
    <row r="5" spans="1:12" s="24" customFormat="1" ht="17.399999999999999" x14ac:dyDescent="0.45">
      <c r="A5" s="263" t="s">
        <v>104</v>
      </c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</row>
    <row r="6" spans="1:12" s="24" customFormat="1" ht="20.25" customHeight="1" x14ac:dyDescent="0.45">
      <c r="A6" s="14"/>
      <c r="B6" s="99" t="s">
        <v>119</v>
      </c>
      <c r="C6" s="14"/>
      <c r="D6" s="14"/>
      <c r="E6" s="14"/>
      <c r="F6" s="14"/>
      <c r="G6" s="14"/>
      <c r="H6" s="14"/>
      <c r="I6" s="14"/>
      <c r="J6" s="27"/>
      <c r="K6" s="28"/>
      <c r="L6" s="21" t="s">
        <v>24</v>
      </c>
    </row>
    <row r="7" spans="1:12" s="24" customFormat="1" ht="33" customHeight="1" x14ac:dyDescent="0.45">
      <c r="A7" s="4"/>
      <c r="B7" s="66" t="s">
        <v>25</v>
      </c>
      <c r="C7" s="67" t="s">
        <v>26</v>
      </c>
      <c r="D7" s="265" t="s">
        <v>27</v>
      </c>
      <c r="E7" s="266"/>
      <c r="F7" s="265" t="s">
        <v>27</v>
      </c>
      <c r="G7" s="266"/>
      <c r="H7" s="267" t="s">
        <v>27</v>
      </c>
      <c r="I7" s="266"/>
      <c r="J7" s="68" t="s">
        <v>28</v>
      </c>
      <c r="K7" s="29" t="s">
        <v>29</v>
      </c>
      <c r="L7" s="67" t="s">
        <v>30</v>
      </c>
    </row>
    <row r="8" spans="1:12" s="24" customFormat="1" ht="19.95" customHeight="1" x14ac:dyDescent="0.45">
      <c r="A8" s="4"/>
      <c r="B8" s="268" t="s">
        <v>31</v>
      </c>
      <c r="C8" s="30" t="s">
        <v>32</v>
      </c>
      <c r="D8" s="31">
        <v>2</v>
      </c>
      <c r="E8" s="32" t="s">
        <v>33</v>
      </c>
      <c r="F8" s="31">
        <v>6</v>
      </c>
      <c r="G8" s="32" t="s">
        <v>34</v>
      </c>
      <c r="H8" s="31">
        <v>50</v>
      </c>
      <c r="I8" s="32" t="s">
        <v>35</v>
      </c>
      <c r="J8" s="33">
        <v>1250</v>
      </c>
      <c r="K8" s="34">
        <f>PRODUCT(D8:J8)</f>
        <v>750000</v>
      </c>
      <c r="L8" s="35"/>
    </row>
    <row r="9" spans="1:12" s="24" customFormat="1" ht="19.95" customHeight="1" thickBot="1" x14ac:dyDescent="0.5">
      <c r="A9" s="4"/>
      <c r="B9" s="268"/>
      <c r="C9" s="30" t="s">
        <v>36</v>
      </c>
      <c r="D9" s="31">
        <v>1</v>
      </c>
      <c r="E9" s="36" t="s">
        <v>33</v>
      </c>
      <c r="F9" s="31">
        <v>6</v>
      </c>
      <c r="G9" s="32" t="s">
        <v>34</v>
      </c>
      <c r="H9" s="37">
        <v>50</v>
      </c>
      <c r="I9" s="32" t="s">
        <v>35</v>
      </c>
      <c r="J9" s="33">
        <v>1250</v>
      </c>
      <c r="K9" s="34">
        <f>PRODUCT(D9:J9)</f>
        <v>375000</v>
      </c>
      <c r="L9" s="35"/>
    </row>
    <row r="10" spans="1:12" s="24" customFormat="1" ht="19.95" customHeight="1" thickBot="1" x14ac:dyDescent="0.5">
      <c r="A10" s="4"/>
      <c r="B10" s="268"/>
      <c r="C10" s="269" t="s">
        <v>37</v>
      </c>
      <c r="D10" s="270"/>
      <c r="E10" s="270"/>
      <c r="F10" s="270"/>
      <c r="G10" s="270"/>
      <c r="H10" s="270"/>
      <c r="I10" s="270"/>
      <c r="J10" s="271"/>
      <c r="K10" s="38">
        <f>SUM(K8:K9)</f>
        <v>1125000</v>
      </c>
      <c r="L10" s="35"/>
    </row>
    <row r="11" spans="1:12" s="24" customFormat="1" ht="19.95" customHeight="1" x14ac:dyDescent="0.45">
      <c r="A11" s="4"/>
      <c r="B11" s="268" t="s">
        <v>38</v>
      </c>
      <c r="C11" s="35" t="s">
        <v>39</v>
      </c>
      <c r="D11" s="31">
        <v>1</v>
      </c>
      <c r="E11" s="36" t="s">
        <v>33</v>
      </c>
      <c r="F11" s="31">
        <v>5</v>
      </c>
      <c r="G11" s="32" t="s">
        <v>34</v>
      </c>
      <c r="H11" s="37">
        <v>20</v>
      </c>
      <c r="I11" s="32" t="s">
        <v>35</v>
      </c>
      <c r="J11" s="33">
        <v>1250</v>
      </c>
      <c r="K11" s="34">
        <f>PRODUCT(D11:J11)</f>
        <v>125000</v>
      </c>
      <c r="L11" s="35"/>
    </row>
    <row r="12" spans="1:12" s="24" customFormat="1" ht="19.95" customHeight="1" thickBot="1" x14ac:dyDescent="0.5">
      <c r="A12" s="4"/>
      <c r="B12" s="268"/>
      <c r="C12" s="35"/>
      <c r="D12" s="31"/>
      <c r="E12" s="32"/>
      <c r="F12" s="31"/>
      <c r="G12" s="32"/>
      <c r="H12" s="31"/>
      <c r="I12" s="36"/>
      <c r="J12" s="41"/>
      <c r="K12" s="34">
        <f>D12*F12*H12*J12</f>
        <v>0</v>
      </c>
      <c r="L12" s="35"/>
    </row>
    <row r="13" spans="1:12" s="24" customFormat="1" ht="19.95" customHeight="1" thickBot="1" x14ac:dyDescent="0.5">
      <c r="A13" s="4"/>
      <c r="B13" s="268"/>
      <c r="C13" s="269" t="s">
        <v>40</v>
      </c>
      <c r="D13" s="270"/>
      <c r="E13" s="270"/>
      <c r="F13" s="270"/>
      <c r="G13" s="270"/>
      <c r="H13" s="270"/>
      <c r="I13" s="271"/>
      <c r="J13" s="271"/>
      <c r="K13" s="38">
        <f>SUM(K11:K12)</f>
        <v>125000</v>
      </c>
      <c r="L13" s="35"/>
    </row>
    <row r="14" spans="1:12" s="24" customFormat="1" ht="19.95" customHeight="1" x14ac:dyDescent="0.45">
      <c r="A14" s="4"/>
      <c r="B14" s="268" t="s">
        <v>41</v>
      </c>
      <c r="C14" s="42" t="s">
        <v>42</v>
      </c>
      <c r="D14" s="31">
        <v>4</v>
      </c>
      <c r="E14" s="32" t="s">
        <v>43</v>
      </c>
      <c r="F14" s="31">
        <v>2</v>
      </c>
      <c r="G14" s="32" t="s">
        <v>34</v>
      </c>
      <c r="H14" s="31">
        <v>1</v>
      </c>
      <c r="I14" s="32" t="s">
        <v>35</v>
      </c>
      <c r="J14" s="41">
        <v>5000</v>
      </c>
      <c r="K14" s="34">
        <f>PRODUCT(D14:J14)</f>
        <v>40000</v>
      </c>
      <c r="L14" s="35" t="s">
        <v>44</v>
      </c>
    </row>
    <row r="15" spans="1:12" s="24" customFormat="1" ht="19.95" customHeight="1" thickBot="1" x14ac:dyDescent="0.5">
      <c r="A15" s="4"/>
      <c r="B15" s="268"/>
      <c r="C15" s="43" t="s">
        <v>45</v>
      </c>
      <c r="D15" s="37">
        <v>1</v>
      </c>
      <c r="E15" s="36" t="s">
        <v>33</v>
      </c>
      <c r="F15" s="37">
        <v>2</v>
      </c>
      <c r="G15" s="36" t="s">
        <v>34</v>
      </c>
      <c r="H15" s="37">
        <v>1</v>
      </c>
      <c r="I15" s="36" t="s">
        <v>35</v>
      </c>
      <c r="J15" s="41">
        <v>5000</v>
      </c>
      <c r="K15" s="34">
        <f>PRODUCT(D15:J15)</f>
        <v>10000</v>
      </c>
      <c r="L15" s="35" t="s">
        <v>46</v>
      </c>
    </row>
    <row r="16" spans="1:12" s="24" customFormat="1" ht="19.95" customHeight="1" thickBot="1" x14ac:dyDescent="0.5">
      <c r="A16" s="4"/>
      <c r="B16" s="268"/>
      <c r="C16" s="269" t="s">
        <v>47</v>
      </c>
      <c r="D16" s="271"/>
      <c r="E16" s="271"/>
      <c r="F16" s="271"/>
      <c r="G16" s="271"/>
      <c r="H16" s="271"/>
      <c r="I16" s="271"/>
      <c r="J16" s="272"/>
      <c r="K16" s="38">
        <f>SUM(K14:K15)</f>
        <v>50000</v>
      </c>
      <c r="L16" s="32"/>
    </row>
    <row r="17" spans="2:14" ht="19.95" customHeight="1" x14ac:dyDescent="0.45">
      <c r="B17" s="268" t="s">
        <v>48</v>
      </c>
      <c r="C17" s="60" t="s">
        <v>49</v>
      </c>
      <c r="D17" s="37">
        <v>2</v>
      </c>
      <c r="E17" s="36" t="s">
        <v>33</v>
      </c>
      <c r="F17" s="37">
        <v>1</v>
      </c>
      <c r="G17" s="36" t="s">
        <v>50</v>
      </c>
      <c r="H17" s="37">
        <v>1</v>
      </c>
      <c r="I17" s="36" t="s">
        <v>51</v>
      </c>
      <c r="J17" s="61">
        <v>20000</v>
      </c>
      <c r="K17" s="34">
        <f>PRODUCT(D17:J17)</f>
        <v>40000</v>
      </c>
      <c r="L17" s="35" t="s">
        <v>52</v>
      </c>
    </row>
    <row r="18" spans="2:14" ht="19.95" customHeight="1" thickBot="1" x14ac:dyDescent="0.5">
      <c r="B18" s="268"/>
      <c r="C18" s="35" t="s">
        <v>53</v>
      </c>
      <c r="D18" s="37">
        <v>2</v>
      </c>
      <c r="E18" s="39" t="s">
        <v>33</v>
      </c>
      <c r="F18" s="40">
        <v>2</v>
      </c>
      <c r="G18" s="39" t="s">
        <v>54</v>
      </c>
      <c r="H18" s="37">
        <v>1</v>
      </c>
      <c r="I18" s="36" t="s">
        <v>51</v>
      </c>
      <c r="J18" s="41">
        <v>9800</v>
      </c>
      <c r="K18" s="34">
        <f>PRODUCT(D18:J18)</f>
        <v>39200</v>
      </c>
      <c r="L18" s="35" t="s">
        <v>55</v>
      </c>
    </row>
    <row r="19" spans="2:14" ht="19.95" customHeight="1" thickBot="1" x14ac:dyDescent="0.5">
      <c r="B19" s="268"/>
      <c r="C19" s="269" t="s">
        <v>56</v>
      </c>
      <c r="D19" s="271"/>
      <c r="E19" s="270"/>
      <c r="F19" s="270"/>
      <c r="G19" s="270"/>
      <c r="H19" s="271"/>
      <c r="I19" s="271"/>
      <c r="J19" s="271"/>
      <c r="K19" s="38">
        <f>SUM(K17:K18)</f>
        <v>79200</v>
      </c>
      <c r="L19" s="32"/>
    </row>
    <row r="20" spans="2:14" ht="19.95" customHeight="1" x14ac:dyDescent="0.45">
      <c r="B20" s="268" t="s">
        <v>57</v>
      </c>
      <c r="C20" s="35" t="s">
        <v>58</v>
      </c>
      <c r="D20" s="31">
        <v>1</v>
      </c>
      <c r="E20" s="44" t="s">
        <v>59</v>
      </c>
      <c r="F20" s="45">
        <v>1</v>
      </c>
      <c r="G20" s="44" t="s">
        <v>60</v>
      </c>
      <c r="H20" s="31">
        <v>1</v>
      </c>
      <c r="I20" s="32" t="s">
        <v>51</v>
      </c>
      <c r="J20" s="41">
        <v>100000</v>
      </c>
      <c r="K20" s="34">
        <f>PRODUCT(D20:J20)</f>
        <v>100000</v>
      </c>
      <c r="L20" s="35" t="s">
        <v>61</v>
      </c>
      <c r="M20" s="46"/>
    </row>
    <row r="21" spans="2:14" ht="19.95" customHeight="1" x14ac:dyDescent="0.45">
      <c r="B21" s="268"/>
      <c r="C21" s="35" t="s">
        <v>62</v>
      </c>
      <c r="D21" s="31">
        <v>1</v>
      </c>
      <c r="E21" s="44" t="s">
        <v>59</v>
      </c>
      <c r="F21" s="45">
        <v>1</v>
      </c>
      <c r="G21" s="44" t="s">
        <v>60</v>
      </c>
      <c r="H21" s="31">
        <v>1</v>
      </c>
      <c r="I21" s="32" t="s">
        <v>51</v>
      </c>
      <c r="J21" s="41">
        <v>9800</v>
      </c>
      <c r="K21" s="34">
        <f>PRODUCT(D21:J21)</f>
        <v>9800</v>
      </c>
      <c r="L21" s="35" t="s">
        <v>63</v>
      </c>
      <c r="M21" s="46"/>
    </row>
    <row r="22" spans="2:14" ht="19.95" customHeight="1" thickBot="1" x14ac:dyDescent="0.5">
      <c r="B22" s="268"/>
      <c r="C22" s="35"/>
      <c r="D22" s="31"/>
      <c r="E22" s="44"/>
      <c r="F22" s="45"/>
      <c r="G22" s="44"/>
      <c r="H22" s="31"/>
      <c r="I22" s="32"/>
      <c r="J22" s="41"/>
      <c r="K22" s="34"/>
      <c r="L22" s="35"/>
      <c r="M22" s="46"/>
    </row>
    <row r="23" spans="2:14" ht="19.95" customHeight="1" thickBot="1" x14ac:dyDescent="0.5">
      <c r="B23" s="268"/>
      <c r="C23" s="269" t="s">
        <v>64</v>
      </c>
      <c r="D23" s="271"/>
      <c r="E23" s="271"/>
      <c r="F23" s="271"/>
      <c r="G23" s="271"/>
      <c r="H23" s="271"/>
      <c r="I23" s="271"/>
      <c r="J23" s="272"/>
      <c r="K23" s="38">
        <f>SUM(K20:K22)</f>
        <v>109800</v>
      </c>
      <c r="L23" s="32"/>
      <c r="M23" s="46"/>
    </row>
    <row r="24" spans="2:14" ht="19.95" customHeight="1" x14ac:dyDescent="0.45">
      <c r="B24" s="268" t="s">
        <v>65</v>
      </c>
      <c r="C24" s="60" t="s">
        <v>66</v>
      </c>
      <c r="D24" s="37">
        <v>3</v>
      </c>
      <c r="E24" s="36" t="s">
        <v>67</v>
      </c>
      <c r="F24" s="37">
        <v>1</v>
      </c>
      <c r="G24" s="36" t="s">
        <v>60</v>
      </c>
      <c r="H24" s="37">
        <v>1</v>
      </c>
      <c r="I24" s="36" t="s">
        <v>51</v>
      </c>
      <c r="J24" s="61">
        <v>20000</v>
      </c>
      <c r="K24" s="34">
        <f>PRODUCT(D24:J24)</f>
        <v>60000</v>
      </c>
      <c r="L24" s="35" t="s">
        <v>68</v>
      </c>
      <c r="M24" s="46"/>
    </row>
    <row r="25" spans="2:14" ht="19.95" customHeight="1" thickBot="1" x14ac:dyDescent="0.5">
      <c r="B25" s="268"/>
      <c r="C25" s="47" t="s">
        <v>69</v>
      </c>
      <c r="D25" s="31">
        <v>1</v>
      </c>
      <c r="E25" s="36" t="s">
        <v>67</v>
      </c>
      <c r="F25" s="37">
        <v>1</v>
      </c>
      <c r="G25" s="36" t="s">
        <v>60</v>
      </c>
      <c r="H25" s="31">
        <v>1</v>
      </c>
      <c r="I25" s="32" t="s">
        <v>51</v>
      </c>
      <c r="J25" s="41">
        <v>100000</v>
      </c>
      <c r="K25" s="34">
        <f>PRODUCT(D25:J25)</f>
        <v>100000</v>
      </c>
      <c r="L25" s="35" t="s">
        <v>70</v>
      </c>
      <c r="M25" s="46"/>
    </row>
    <row r="26" spans="2:14" ht="19.95" customHeight="1" thickBot="1" x14ac:dyDescent="0.5">
      <c r="B26" s="268"/>
      <c r="C26" s="269" t="s">
        <v>71</v>
      </c>
      <c r="D26" s="271"/>
      <c r="E26" s="270"/>
      <c r="F26" s="270"/>
      <c r="G26" s="270"/>
      <c r="H26" s="271"/>
      <c r="I26" s="271"/>
      <c r="J26" s="272"/>
      <c r="K26" s="38">
        <f>SUM(K24:K25)</f>
        <v>160000</v>
      </c>
      <c r="L26" s="32"/>
    </row>
    <row r="27" spans="2:14" ht="19.95" customHeight="1" x14ac:dyDescent="0.45">
      <c r="B27" s="274" t="s">
        <v>72</v>
      </c>
      <c r="C27" s="35" t="s">
        <v>73</v>
      </c>
      <c r="D27" s="31">
        <v>1</v>
      </c>
      <c r="E27" s="36" t="s">
        <v>67</v>
      </c>
      <c r="F27" s="37">
        <v>1</v>
      </c>
      <c r="G27" s="36" t="s">
        <v>60</v>
      </c>
      <c r="H27" s="31">
        <v>1</v>
      </c>
      <c r="I27" s="32" t="s">
        <v>51</v>
      </c>
      <c r="J27" s="41">
        <v>200000</v>
      </c>
      <c r="K27" s="34">
        <f>PRODUCT(D27:J27)</f>
        <v>200000</v>
      </c>
      <c r="L27" s="35" t="s">
        <v>74</v>
      </c>
      <c r="M27" s="4"/>
      <c r="N27" s="14"/>
    </row>
    <row r="28" spans="2:14" ht="19.95" customHeight="1" x14ac:dyDescent="0.45">
      <c r="B28" s="274"/>
      <c r="C28" s="43" t="s">
        <v>75</v>
      </c>
      <c r="D28" s="31">
        <v>1</v>
      </c>
      <c r="E28" s="36" t="s">
        <v>67</v>
      </c>
      <c r="F28" s="37">
        <v>1</v>
      </c>
      <c r="G28" s="36" t="s">
        <v>60</v>
      </c>
      <c r="H28" s="31">
        <v>1</v>
      </c>
      <c r="I28" s="32" t="s">
        <v>51</v>
      </c>
      <c r="J28" s="41">
        <v>600000</v>
      </c>
      <c r="K28" s="34">
        <f>PRODUCT(D28:J28)</f>
        <v>600000</v>
      </c>
      <c r="L28" s="35" t="s">
        <v>76</v>
      </c>
      <c r="M28" s="4"/>
      <c r="N28" s="14"/>
    </row>
    <row r="29" spans="2:14" ht="23.25" customHeight="1" thickBot="1" x14ac:dyDescent="0.5">
      <c r="B29" s="274"/>
      <c r="C29" s="43"/>
      <c r="D29" s="31"/>
      <c r="E29" s="36"/>
      <c r="F29" s="37"/>
      <c r="G29" s="36"/>
      <c r="H29" s="31"/>
      <c r="I29" s="32"/>
      <c r="J29" s="71"/>
      <c r="K29" s="51">
        <f>D29*F29*H29*J29</f>
        <v>0</v>
      </c>
      <c r="L29" s="32"/>
      <c r="M29" s="14"/>
      <c r="N29" s="273"/>
    </row>
    <row r="30" spans="2:14" ht="19.95" customHeight="1" thickBot="1" x14ac:dyDescent="0.5">
      <c r="B30" s="274"/>
      <c r="C30" s="268" t="s">
        <v>77</v>
      </c>
      <c r="D30" s="268"/>
      <c r="E30" s="268"/>
      <c r="F30" s="268"/>
      <c r="G30" s="268"/>
      <c r="H30" s="268"/>
      <c r="I30" s="268"/>
      <c r="J30" s="269"/>
      <c r="K30" s="38">
        <f>SUM(K27:K29)</f>
        <v>800000</v>
      </c>
      <c r="L30" s="32"/>
      <c r="M30" s="46"/>
      <c r="N30" s="273"/>
    </row>
    <row r="31" spans="2:14" ht="19.95" customHeight="1" x14ac:dyDescent="0.45">
      <c r="B31" s="274" t="s">
        <v>78</v>
      </c>
      <c r="C31" s="35" t="s">
        <v>79</v>
      </c>
      <c r="D31" s="31">
        <v>4</v>
      </c>
      <c r="E31" s="44" t="s">
        <v>35</v>
      </c>
      <c r="F31" s="45">
        <v>1</v>
      </c>
      <c r="G31" s="44" t="s">
        <v>51</v>
      </c>
      <c r="H31" s="31">
        <v>1</v>
      </c>
      <c r="I31" s="32" t="s">
        <v>80</v>
      </c>
      <c r="J31" s="41">
        <v>100000</v>
      </c>
      <c r="K31" s="34">
        <f>PRODUCT(D31:J31)</f>
        <v>400000</v>
      </c>
      <c r="L31" s="35" t="s">
        <v>81</v>
      </c>
      <c r="M31" s="46"/>
      <c r="N31" s="48"/>
    </row>
    <row r="32" spans="2:14" ht="19.95" customHeight="1" x14ac:dyDescent="0.45">
      <c r="B32" s="274"/>
      <c r="C32" s="35" t="s">
        <v>82</v>
      </c>
      <c r="D32" s="37">
        <v>1</v>
      </c>
      <c r="E32" s="36" t="s">
        <v>35</v>
      </c>
      <c r="F32" s="37">
        <v>2</v>
      </c>
      <c r="G32" s="36" t="s">
        <v>35</v>
      </c>
      <c r="H32" s="31">
        <v>1</v>
      </c>
      <c r="I32" s="32" t="s">
        <v>80</v>
      </c>
      <c r="J32" s="41">
        <v>5000</v>
      </c>
      <c r="K32" s="34">
        <f>PRODUCT(D32:J32)</f>
        <v>10000</v>
      </c>
      <c r="L32" s="35" t="s">
        <v>83</v>
      </c>
      <c r="M32" s="46"/>
      <c r="N32" s="48"/>
    </row>
    <row r="33" spans="2:14" ht="19.95" customHeight="1" thickBot="1" x14ac:dyDescent="0.5">
      <c r="B33" s="274"/>
      <c r="C33" s="19"/>
      <c r="D33" s="49"/>
      <c r="E33" s="50"/>
      <c r="F33" s="49"/>
      <c r="G33" s="50"/>
      <c r="H33" s="37"/>
      <c r="I33" s="36"/>
      <c r="J33" s="58"/>
      <c r="K33" s="34">
        <f>D33*F33*J33</f>
        <v>0</v>
      </c>
      <c r="L33" s="35"/>
      <c r="N33" s="48"/>
    </row>
    <row r="34" spans="2:14" ht="19.95" customHeight="1" thickBot="1" x14ac:dyDescent="0.5">
      <c r="B34" s="275"/>
      <c r="C34" s="276" t="s">
        <v>84</v>
      </c>
      <c r="D34" s="276"/>
      <c r="E34" s="276"/>
      <c r="F34" s="276"/>
      <c r="G34" s="276"/>
      <c r="H34" s="276"/>
      <c r="I34" s="276"/>
      <c r="J34" s="277"/>
      <c r="K34" s="38">
        <f>SUM(K31:K33)</f>
        <v>410000</v>
      </c>
      <c r="L34" s="32"/>
    </row>
    <row r="35" spans="2:14" ht="30.75" customHeight="1" thickBot="1" x14ac:dyDescent="0.5">
      <c r="B35" s="278" t="s">
        <v>92</v>
      </c>
      <c r="C35" s="279"/>
      <c r="D35" s="279"/>
      <c r="E35" s="279"/>
      <c r="F35" s="279"/>
      <c r="G35" s="279"/>
      <c r="H35" s="279"/>
      <c r="I35" s="279"/>
      <c r="J35" s="279"/>
      <c r="K35" s="70">
        <f>K10+K13+K16+K19+K23+K26+K30+K34</f>
        <v>2859000</v>
      </c>
      <c r="L35" s="14"/>
    </row>
    <row r="36" spans="2:14" ht="12" customHeight="1" x14ac:dyDescent="0.45">
      <c r="B36" s="72"/>
      <c r="C36" s="72"/>
      <c r="D36" s="72"/>
      <c r="E36" s="72"/>
      <c r="F36" s="72"/>
      <c r="G36" s="72"/>
      <c r="H36" s="72"/>
      <c r="I36" s="72"/>
      <c r="J36" s="72"/>
      <c r="K36" s="59"/>
      <c r="L36" s="14"/>
    </row>
    <row r="37" spans="2:14" ht="10.95" customHeight="1" x14ac:dyDescent="0.45">
      <c r="B37" s="286"/>
      <c r="C37" s="286"/>
      <c r="D37" s="286"/>
      <c r="E37" s="286"/>
      <c r="F37" s="286"/>
      <c r="G37" s="286"/>
      <c r="H37" s="286"/>
      <c r="I37" s="286"/>
      <c r="J37" s="286"/>
    </row>
    <row r="38" spans="2:14" ht="16.2" customHeight="1" x14ac:dyDescent="0.45">
      <c r="J38" s="4"/>
      <c r="L38" s="23"/>
      <c r="M38" s="14"/>
    </row>
    <row r="39" spans="2:14" ht="18" customHeight="1" x14ac:dyDescent="0.25">
      <c r="B39" s="100" t="s">
        <v>118</v>
      </c>
      <c r="C39" s="52"/>
      <c r="J39" s="4"/>
      <c r="L39" s="56"/>
      <c r="M39" s="56"/>
    </row>
    <row r="40" spans="2:14" ht="18" customHeight="1" x14ac:dyDescent="0.25">
      <c r="B40" s="138" t="s">
        <v>127</v>
      </c>
      <c r="C40" s="52"/>
      <c r="J40" s="4"/>
      <c r="L40" s="56"/>
      <c r="M40" s="56"/>
    </row>
    <row r="41" spans="2:14" ht="18" customHeight="1" x14ac:dyDescent="0.25">
      <c r="B41" s="57"/>
      <c r="C41" s="52"/>
      <c r="I41" s="21" t="s">
        <v>107</v>
      </c>
      <c r="J41" s="4"/>
      <c r="K41" s="21"/>
      <c r="L41" s="56"/>
      <c r="M41" s="56"/>
    </row>
    <row r="42" spans="2:14" ht="25.2" customHeight="1" x14ac:dyDescent="0.45">
      <c r="B42" s="66" t="s">
        <v>85</v>
      </c>
      <c r="C42" s="62" t="s">
        <v>114</v>
      </c>
      <c r="D42" s="280" t="s">
        <v>122</v>
      </c>
      <c r="E42" s="281"/>
      <c r="F42" s="281"/>
      <c r="G42" s="281"/>
      <c r="H42" s="281"/>
      <c r="I42" s="282"/>
      <c r="J42" s="139"/>
      <c r="K42" s="139"/>
    </row>
    <row r="43" spans="2:14" ht="23.7" customHeight="1" x14ac:dyDescent="0.45">
      <c r="B43" s="141" t="s">
        <v>128</v>
      </c>
      <c r="C43" s="53">
        <f>C47-C44-C45-C46</f>
        <v>1023000</v>
      </c>
      <c r="D43" s="283"/>
      <c r="E43" s="284"/>
      <c r="F43" s="284"/>
      <c r="G43" s="284"/>
      <c r="H43" s="284"/>
      <c r="I43" s="285"/>
      <c r="J43" s="160"/>
      <c r="K43" s="160"/>
      <c r="L43" s="105"/>
      <c r="M43" s="4"/>
    </row>
    <row r="44" spans="2:14" ht="23.7" customHeight="1" x14ac:dyDescent="0.45">
      <c r="B44" s="141" t="s">
        <v>120</v>
      </c>
      <c r="C44" s="53">
        <v>500000</v>
      </c>
      <c r="D44" s="149"/>
      <c r="E44" s="147"/>
      <c r="F44" s="147"/>
      <c r="G44" s="147"/>
      <c r="H44" s="147"/>
      <c r="I44" s="148"/>
      <c r="J44" s="160"/>
      <c r="K44" s="160"/>
      <c r="L44" s="105"/>
      <c r="M44" s="4"/>
    </row>
    <row r="45" spans="2:14" ht="23.7" customHeight="1" x14ac:dyDescent="0.45">
      <c r="B45" s="141" t="s">
        <v>86</v>
      </c>
      <c r="C45" s="53">
        <v>1286000</v>
      </c>
      <c r="D45" s="283"/>
      <c r="E45" s="284"/>
      <c r="F45" s="284"/>
      <c r="G45" s="284"/>
      <c r="H45" s="284"/>
      <c r="I45" s="285"/>
      <c r="J45" s="160"/>
      <c r="K45" s="160"/>
      <c r="L45" s="139"/>
      <c r="M45" s="4"/>
    </row>
    <row r="46" spans="2:14" ht="23.7" customHeight="1" thickBot="1" x14ac:dyDescent="0.5">
      <c r="B46" s="142" t="s">
        <v>121</v>
      </c>
      <c r="C46" s="54">
        <f>'※記入例_免税_別紙3-1'!E11</f>
        <v>50000</v>
      </c>
      <c r="D46" s="287"/>
      <c r="E46" s="288"/>
      <c r="F46" s="288"/>
      <c r="G46" s="288"/>
      <c r="H46" s="288"/>
      <c r="I46" s="289"/>
      <c r="J46" s="160"/>
      <c r="K46" s="160"/>
      <c r="L46" s="105"/>
      <c r="M46" s="4"/>
    </row>
    <row r="47" spans="2:14" ht="29.25" customHeight="1" thickTop="1" x14ac:dyDescent="0.45">
      <c r="B47" s="140" t="s">
        <v>103</v>
      </c>
      <c r="C47" s="55">
        <f>K35</f>
        <v>2859000</v>
      </c>
      <c r="D47" s="290"/>
      <c r="E47" s="291"/>
      <c r="F47" s="291"/>
      <c r="G47" s="291"/>
      <c r="H47" s="291"/>
      <c r="I47" s="292"/>
      <c r="J47" s="161"/>
      <c r="K47" s="161"/>
      <c r="L47" s="105"/>
      <c r="M47" s="4"/>
    </row>
    <row r="48" spans="2:14" ht="17.25" customHeight="1" x14ac:dyDescent="0.45">
      <c r="B48" s="8" t="s">
        <v>117</v>
      </c>
      <c r="C48" s="136"/>
      <c r="D48" s="137"/>
      <c r="E48" s="137"/>
      <c r="F48" s="137"/>
      <c r="G48" s="137"/>
      <c r="H48" s="137"/>
      <c r="J48" s="105"/>
      <c r="K48" s="105"/>
      <c r="L48" s="105"/>
      <c r="M48" s="4"/>
    </row>
    <row r="49" spans="2:13" ht="17.25" customHeight="1" x14ac:dyDescent="0.45">
      <c r="B49" s="8" t="s">
        <v>116</v>
      </c>
      <c r="J49" s="4"/>
    </row>
    <row r="50" spans="2:13" ht="21.45" customHeight="1" x14ac:dyDescent="0.45"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24"/>
      <c r="M50" s="4"/>
    </row>
    <row r="51" spans="2:13" ht="27" customHeight="1" x14ac:dyDescent="0.45"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24"/>
      <c r="M51" s="4"/>
    </row>
    <row r="52" spans="2:13" ht="25.2" customHeight="1" x14ac:dyDescent="0.45">
      <c r="J52" s="4"/>
      <c r="K52" s="4"/>
      <c r="L52" s="24"/>
      <c r="M52" s="4"/>
    </row>
    <row r="53" spans="2:13" ht="13.5" customHeight="1" x14ac:dyDescent="0.45">
      <c r="J53" s="4"/>
      <c r="K53" s="4"/>
      <c r="L53" s="24"/>
      <c r="M53" s="4"/>
    </row>
    <row r="54" spans="2:13" ht="25.2" customHeight="1" x14ac:dyDescent="0.45">
      <c r="J54" s="4"/>
      <c r="K54" s="4"/>
      <c r="L54" s="24"/>
      <c r="M54" s="4"/>
    </row>
    <row r="55" spans="2:13" ht="25.2" customHeight="1" x14ac:dyDescent="0.45"/>
    <row r="56" spans="2:13" ht="25.2" customHeight="1" x14ac:dyDescent="0.45"/>
    <row r="57" spans="2:13" ht="25.2" customHeight="1" x14ac:dyDescent="0.45"/>
    <row r="58" spans="2:13" ht="25.2" customHeight="1" x14ac:dyDescent="0.45"/>
  </sheetData>
  <sheetProtection selectLockedCells="1"/>
  <mergeCells count="32">
    <mergeCell ref="B50:K50"/>
    <mergeCell ref="B51:K51"/>
    <mergeCell ref="B37:J37"/>
    <mergeCell ref="D43:I43"/>
    <mergeCell ref="D46:I46"/>
    <mergeCell ref="D47:I47"/>
    <mergeCell ref="D42:I42"/>
    <mergeCell ref="D45:I45"/>
    <mergeCell ref="N29:N30"/>
    <mergeCell ref="C30:J30"/>
    <mergeCell ref="B31:B34"/>
    <mergeCell ref="C34:J34"/>
    <mergeCell ref="B35:J35"/>
    <mergeCell ref="B27:B30"/>
    <mergeCell ref="B17:B19"/>
    <mergeCell ref="C19:J19"/>
    <mergeCell ref="B20:B23"/>
    <mergeCell ref="C23:J23"/>
    <mergeCell ref="B24:B26"/>
    <mergeCell ref="C26:J26"/>
    <mergeCell ref="B8:B10"/>
    <mergeCell ref="C10:J10"/>
    <mergeCell ref="B11:B13"/>
    <mergeCell ref="C13:J13"/>
    <mergeCell ref="B14:B16"/>
    <mergeCell ref="C16:J16"/>
    <mergeCell ref="I2:L2"/>
    <mergeCell ref="I3:L3"/>
    <mergeCell ref="A5:L5"/>
    <mergeCell ref="D7:E7"/>
    <mergeCell ref="F7:G7"/>
    <mergeCell ref="H7:I7"/>
  </mergeCells>
  <phoneticPr fontId="3"/>
  <pageMargins left="0.7" right="0.7" top="0.75" bottom="0.75" header="0.3" footer="0.3"/>
  <pageSetup paperSize="9" scale="7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144AB-84BB-4AB0-879F-ADB8D6EAD893}">
  <sheetPr>
    <tabColor rgb="FFFFFF00"/>
    <pageSetUpPr fitToPage="1"/>
  </sheetPr>
  <dimension ref="A1:R40"/>
  <sheetViews>
    <sheetView showGridLines="0" topLeftCell="A37" zoomScaleNormal="100" zoomScaleSheetLayoutView="85" workbookViewId="0">
      <selection activeCell="J48" sqref="J48"/>
    </sheetView>
  </sheetViews>
  <sheetFormatPr defaultColWidth="8.19921875" defaultRowHeight="13.8" x14ac:dyDescent="0.45"/>
  <cols>
    <col min="1" max="1" width="3.69921875" style="1" customWidth="1"/>
    <col min="2" max="2" width="11" style="1" customWidth="1"/>
    <col min="3" max="3" width="2.8984375" style="1" customWidth="1"/>
    <col min="4" max="4" width="14" style="1" customWidth="1"/>
    <col min="5" max="5" width="12.8984375" style="1" customWidth="1"/>
    <col min="6" max="6" width="10.19921875" style="2" customWidth="1"/>
    <col min="7" max="7" width="3.19921875" style="2" customWidth="1"/>
    <col min="8" max="8" width="10.19921875" style="1" customWidth="1"/>
    <col min="9" max="9" width="3.19921875" style="1" customWidth="1"/>
    <col min="10" max="10" width="16.8984375" style="1" customWidth="1"/>
    <col min="11" max="11" width="14.09765625" style="2" customWidth="1"/>
    <col min="12" max="12" width="14.19921875" style="1" customWidth="1"/>
    <col min="13" max="13" width="1.8984375" style="1" customWidth="1"/>
    <col min="14" max="14" width="8.19921875" style="1"/>
    <col min="15" max="15" width="11.09765625" style="1" bestFit="1" customWidth="1"/>
    <col min="16" max="16" width="13.69921875" style="1" customWidth="1"/>
    <col min="17" max="16384" width="8.19921875" style="1"/>
  </cols>
  <sheetData>
    <row r="1" spans="1:13" ht="16.95" customHeight="1" x14ac:dyDescent="0.45">
      <c r="K1" s="3"/>
      <c r="L1" s="3" t="s">
        <v>0</v>
      </c>
    </row>
    <row r="2" spans="1:13" ht="20.7" customHeight="1" x14ac:dyDescent="0.45">
      <c r="B2" s="4"/>
      <c r="C2" s="4"/>
      <c r="D2" s="4"/>
      <c r="E2" s="4"/>
      <c r="F2" s="5"/>
      <c r="G2" s="5"/>
      <c r="H2" s="176" t="s">
        <v>105</v>
      </c>
      <c r="I2" s="176"/>
      <c r="J2" s="176"/>
      <c r="K2" s="176"/>
    </row>
    <row r="3" spans="1:13" ht="20.7" customHeight="1" x14ac:dyDescent="0.45">
      <c r="B3" s="4"/>
      <c r="C3" s="4"/>
      <c r="D3" s="4"/>
      <c r="E3" s="4"/>
      <c r="F3" s="5"/>
      <c r="G3" s="5"/>
      <c r="H3" s="177" t="s">
        <v>97</v>
      </c>
      <c r="I3" s="178"/>
      <c r="J3" s="178"/>
      <c r="K3" s="178"/>
    </row>
    <row r="4" spans="1:13" ht="8.6999999999999993" customHeight="1" thickBot="1" x14ac:dyDescent="0.5">
      <c r="B4" s="4"/>
      <c r="C4" s="4"/>
      <c r="D4" s="4"/>
      <c r="E4" s="4"/>
      <c r="F4" s="5"/>
      <c r="G4" s="5"/>
      <c r="H4" s="7"/>
      <c r="I4" s="8"/>
      <c r="J4" s="8"/>
      <c r="K4" s="8"/>
    </row>
    <row r="5" spans="1:13" ht="18.45" customHeight="1" x14ac:dyDescent="0.45">
      <c r="B5" s="179" t="s">
        <v>95</v>
      </c>
      <c r="C5" s="180"/>
      <c r="D5" s="183" t="s">
        <v>110</v>
      </c>
      <c r="E5" s="184"/>
      <c r="F5" s="185"/>
      <c r="G5" s="185"/>
      <c r="H5" s="185"/>
      <c r="I5" s="185"/>
      <c r="J5" s="185"/>
      <c r="K5" s="186"/>
      <c r="L5" s="9"/>
      <c r="M5" s="9"/>
    </row>
    <row r="6" spans="1:13" ht="48" customHeight="1" thickBot="1" x14ac:dyDescent="0.5">
      <c r="B6" s="181"/>
      <c r="C6" s="182"/>
      <c r="D6" s="187" t="s">
        <v>1</v>
      </c>
      <c r="E6" s="188"/>
      <c r="F6" s="189"/>
      <c r="G6" s="10" t="s">
        <v>4</v>
      </c>
      <c r="H6" s="11" t="s">
        <v>3</v>
      </c>
      <c r="I6" s="10" t="s">
        <v>2</v>
      </c>
      <c r="J6" s="190" t="s">
        <v>125</v>
      </c>
      <c r="K6" s="191"/>
      <c r="L6" s="12"/>
      <c r="M6" s="13"/>
    </row>
    <row r="7" spans="1:13" ht="9" customHeight="1" x14ac:dyDescent="0.45">
      <c r="H7" s="14"/>
      <c r="I7" s="15"/>
      <c r="J7" s="15"/>
      <c r="K7" s="16"/>
    </row>
    <row r="8" spans="1:13" ht="27.75" customHeight="1" thickBot="1" x14ac:dyDescent="0.5">
      <c r="A8" s="134"/>
      <c r="B8" s="198" t="s">
        <v>88</v>
      </c>
      <c r="C8" s="198"/>
      <c r="D8" s="198"/>
      <c r="E8" s="198"/>
      <c r="F8" s="198"/>
      <c r="G8" s="198"/>
      <c r="H8" s="198"/>
      <c r="I8" s="198"/>
      <c r="J8" s="198"/>
      <c r="K8" s="198"/>
      <c r="L8" s="198"/>
    </row>
    <row r="9" spans="1:13" ht="16.5" customHeight="1" x14ac:dyDescent="0.45">
      <c r="B9" s="199" t="s">
        <v>96</v>
      </c>
      <c r="C9" s="200"/>
      <c r="D9" s="201"/>
      <c r="E9" s="202"/>
      <c r="F9" s="203"/>
      <c r="G9" s="80"/>
      <c r="H9" s="204" t="s">
        <v>94</v>
      </c>
      <c r="I9" s="205"/>
      <c r="J9" s="205"/>
      <c r="K9" s="205"/>
      <c r="L9" s="206"/>
    </row>
    <row r="10" spans="1:13" ht="16.5" customHeight="1" x14ac:dyDescent="0.45">
      <c r="B10" s="104" t="s">
        <v>106</v>
      </c>
      <c r="C10" s="207" t="s">
        <v>5</v>
      </c>
      <c r="D10" s="208"/>
      <c r="E10" s="65" t="s">
        <v>90</v>
      </c>
      <c r="F10" s="77" t="s">
        <v>87</v>
      </c>
      <c r="G10" s="81"/>
      <c r="H10" s="103" t="s">
        <v>106</v>
      </c>
      <c r="I10" s="209" t="s">
        <v>5</v>
      </c>
      <c r="J10" s="210"/>
      <c r="K10" s="65" t="s">
        <v>90</v>
      </c>
      <c r="L10" s="93" t="s">
        <v>87</v>
      </c>
    </row>
    <row r="11" spans="1:13" ht="19.5" customHeight="1" x14ac:dyDescent="0.45">
      <c r="B11" s="162" t="s">
        <v>134</v>
      </c>
      <c r="C11" s="163"/>
      <c r="D11" s="164"/>
      <c r="E11" s="116">
        <f>SUM(E13:E26)</f>
        <v>50000</v>
      </c>
      <c r="F11" s="78">
        <f>SUM(F13:F26)</f>
        <v>4545</v>
      </c>
      <c r="H11" s="83" t="s">
        <v>111</v>
      </c>
      <c r="I11" s="211" t="s">
        <v>89</v>
      </c>
      <c r="J11" s="212"/>
      <c r="K11" s="17">
        <f>'※３割越え※別紙3-2'!K10</f>
        <v>1125000</v>
      </c>
      <c r="L11" s="213"/>
    </row>
    <row r="12" spans="1:13" ht="19.5" customHeight="1" x14ac:dyDescent="0.45">
      <c r="A12" s="117"/>
      <c r="B12" s="165"/>
      <c r="C12" s="166"/>
      <c r="D12" s="167"/>
      <c r="E12" s="106"/>
      <c r="F12" s="20"/>
      <c r="G12" s="82"/>
      <c r="H12" s="109"/>
      <c r="I12" s="211"/>
      <c r="J12" s="212"/>
      <c r="K12" s="107"/>
      <c r="L12" s="214"/>
    </row>
    <row r="13" spans="1:13" ht="19.5" customHeight="1" x14ac:dyDescent="0.45">
      <c r="B13" s="133" t="s">
        <v>6</v>
      </c>
      <c r="C13" s="215" t="s">
        <v>7</v>
      </c>
      <c r="D13" s="216"/>
      <c r="E13" s="18"/>
      <c r="F13" s="79"/>
      <c r="H13" s="115" t="s">
        <v>112</v>
      </c>
      <c r="I13" s="217" t="s">
        <v>108</v>
      </c>
      <c r="J13" s="218"/>
      <c r="K13" s="17">
        <f>SUM(K15:K27)</f>
        <v>1934000</v>
      </c>
      <c r="L13" s="69">
        <f>SUM(L17:L27)</f>
        <v>164452</v>
      </c>
    </row>
    <row r="14" spans="1:13" ht="19.5" customHeight="1" x14ac:dyDescent="0.45">
      <c r="B14" s="127"/>
      <c r="C14" s="219" t="s">
        <v>8</v>
      </c>
      <c r="D14" s="220"/>
      <c r="E14" s="118">
        <v>50000</v>
      </c>
      <c r="F14" s="79">
        <f>ROUNDDOWN((E14)*10/110,0)</f>
        <v>4545</v>
      </c>
      <c r="H14" s="114"/>
      <c r="I14" s="110"/>
      <c r="J14" s="111"/>
      <c r="K14" s="17"/>
      <c r="L14" s="20"/>
    </row>
    <row r="15" spans="1:13" ht="19.5" customHeight="1" x14ac:dyDescent="0.45">
      <c r="B15" s="127"/>
      <c r="C15" s="194"/>
      <c r="D15" s="195"/>
      <c r="E15" s="17"/>
      <c r="F15" s="76"/>
      <c r="H15" s="86" t="s">
        <v>9</v>
      </c>
      <c r="I15" s="221" t="s">
        <v>126</v>
      </c>
      <c r="J15" s="222"/>
      <c r="K15" s="119">
        <f>'※３割越え※別紙3-2'!K13</f>
        <v>125000</v>
      </c>
      <c r="L15" s="192"/>
    </row>
    <row r="16" spans="1:13" ht="19.5" customHeight="1" x14ac:dyDescent="0.45">
      <c r="B16" s="127"/>
      <c r="C16" s="194"/>
      <c r="D16" s="195"/>
      <c r="E16" s="17"/>
      <c r="F16" s="76"/>
      <c r="H16" s="85"/>
      <c r="I16" s="196"/>
      <c r="J16" s="197"/>
      <c r="K16" s="120"/>
      <c r="L16" s="193"/>
    </row>
    <row r="17" spans="2:18" ht="19.5" customHeight="1" x14ac:dyDescent="0.45">
      <c r="B17" s="127"/>
      <c r="C17" s="194"/>
      <c r="D17" s="195"/>
      <c r="E17" s="17"/>
      <c r="F17" s="76"/>
      <c r="H17" s="84" t="s">
        <v>10</v>
      </c>
      <c r="I17" s="223" t="s">
        <v>11</v>
      </c>
      <c r="J17" s="222"/>
      <c r="K17" s="121">
        <f>'※３割越え※別紙3-2'!K16</f>
        <v>50000</v>
      </c>
      <c r="L17" s="123">
        <f>ROUNDDOWN(K17*1/11,0)</f>
        <v>4545</v>
      </c>
    </row>
    <row r="18" spans="2:18" ht="19.5" customHeight="1" x14ac:dyDescent="0.45">
      <c r="B18" s="127"/>
      <c r="C18" s="194"/>
      <c r="D18" s="195"/>
      <c r="E18" s="17"/>
      <c r="F18" s="76"/>
      <c r="H18" s="85"/>
      <c r="I18" s="224"/>
      <c r="J18" s="225"/>
      <c r="K18" s="122"/>
      <c r="L18" s="124"/>
    </row>
    <row r="19" spans="2:18" ht="19.5" customHeight="1" x14ac:dyDescent="0.45">
      <c r="B19" s="127"/>
      <c r="C19" s="194"/>
      <c r="D19" s="195"/>
      <c r="E19" s="17"/>
      <c r="F19" s="76"/>
      <c r="H19" s="86" t="s">
        <v>12</v>
      </c>
      <c r="I19" s="226" t="s">
        <v>13</v>
      </c>
      <c r="J19" s="227"/>
      <c r="K19" s="118">
        <f>'※３割越え※別紙3-2'!K19</f>
        <v>79200</v>
      </c>
      <c r="L19" s="79">
        <f>ROUNDDOWN(K19*1/11,0)</f>
        <v>7200</v>
      </c>
    </row>
    <row r="20" spans="2:18" ht="19.5" customHeight="1" x14ac:dyDescent="0.45">
      <c r="B20" s="127"/>
      <c r="C20" s="194"/>
      <c r="D20" s="195"/>
      <c r="E20" s="17"/>
      <c r="F20" s="76"/>
      <c r="H20" s="85"/>
      <c r="I20" s="196"/>
      <c r="J20" s="197"/>
      <c r="K20" s="120"/>
      <c r="L20" s="125"/>
    </row>
    <row r="21" spans="2:18" ht="19.5" customHeight="1" x14ac:dyDescent="0.45">
      <c r="B21" s="127"/>
      <c r="C21" s="194"/>
      <c r="D21" s="195"/>
      <c r="E21" s="17"/>
      <c r="F21" s="76"/>
      <c r="H21" s="84" t="s">
        <v>14</v>
      </c>
      <c r="I21" s="226" t="s">
        <v>15</v>
      </c>
      <c r="J21" s="227"/>
      <c r="K21" s="118">
        <f>'※３割越え※別紙3-2'!K23</f>
        <v>109800</v>
      </c>
      <c r="L21" s="79">
        <f>ROUNDDOWN(K21*1/11,0)</f>
        <v>9981</v>
      </c>
    </row>
    <row r="22" spans="2:18" ht="19.5" customHeight="1" x14ac:dyDescent="0.45">
      <c r="B22" s="127"/>
      <c r="C22" s="88"/>
      <c r="D22" s="143"/>
      <c r="E22" s="17"/>
      <c r="F22" s="76"/>
      <c r="H22" s="85"/>
      <c r="I22" s="196"/>
      <c r="J22" s="197"/>
      <c r="K22" s="120"/>
      <c r="L22" s="125"/>
    </row>
    <row r="23" spans="2:18" ht="19.5" customHeight="1" x14ac:dyDescent="0.45">
      <c r="B23" s="127"/>
      <c r="C23" s="88"/>
      <c r="D23" s="143"/>
      <c r="E23" s="17"/>
      <c r="F23" s="76"/>
      <c r="H23" s="86" t="s">
        <v>16</v>
      </c>
      <c r="I23" s="226" t="s">
        <v>17</v>
      </c>
      <c r="J23" s="227"/>
      <c r="K23" s="118">
        <f>'※３割越え※別紙3-2'!K26</f>
        <v>160000</v>
      </c>
      <c r="L23" s="79">
        <f>ROUNDDOWN(K23*1/11,0)</f>
        <v>14545</v>
      </c>
    </row>
    <row r="24" spans="2:18" ht="19.5" customHeight="1" x14ac:dyDescent="0.45">
      <c r="B24" s="127"/>
      <c r="C24" s="194"/>
      <c r="D24" s="195"/>
      <c r="E24" s="17"/>
      <c r="F24" s="76"/>
      <c r="H24" s="85"/>
      <c r="I24" s="230"/>
      <c r="J24" s="231"/>
      <c r="K24" s="120"/>
      <c r="L24" s="125"/>
    </row>
    <row r="25" spans="2:18" ht="19.5" customHeight="1" x14ac:dyDescent="0.45">
      <c r="B25" s="127"/>
      <c r="C25" s="194"/>
      <c r="D25" s="195"/>
      <c r="E25" s="17"/>
      <c r="F25" s="76"/>
      <c r="H25" s="87" t="s">
        <v>18</v>
      </c>
      <c r="I25" s="226" t="s">
        <v>19</v>
      </c>
      <c r="J25" s="227"/>
      <c r="K25" s="118">
        <f>'※３割越え※別紙3-2'!K30</f>
        <v>1000000</v>
      </c>
      <c r="L25" s="79">
        <f>ROUNDDOWN(K25*1/11,0)</f>
        <v>90909</v>
      </c>
    </row>
    <row r="26" spans="2:18" ht="19.5" customHeight="1" thickBot="1" x14ac:dyDescent="0.5">
      <c r="B26" s="128"/>
      <c r="C26" s="228"/>
      <c r="D26" s="229"/>
      <c r="E26" s="107"/>
      <c r="F26" s="158"/>
      <c r="H26" s="85"/>
      <c r="I26" s="196"/>
      <c r="J26" s="197"/>
      <c r="K26" s="120"/>
      <c r="L26" s="126"/>
    </row>
    <row r="27" spans="2:18" ht="19.5" customHeight="1" x14ac:dyDescent="0.45">
      <c r="B27" s="168" t="s">
        <v>135</v>
      </c>
      <c r="C27" s="169"/>
      <c r="D27" s="170"/>
      <c r="E27" s="159">
        <f>K29-(E28+E11)</f>
        <v>472000</v>
      </c>
      <c r="H27" s="295" t="s">
        <v>93</v>
      </c>
      <c r="I27" s="226" t="s">
        <v>20</v>
      </c>
      <c r="J27" s="227"/>
      <c r="K27" s="118">
        <f>'※３割越え※別紙3-2'!K34</f>
        <v>410000</v>
      </c>
      <c r="L27" s="79">
        <f>ROUNDDOWN(K27*1/11,0)</f>
        <v>37272</v>
      </c>
    </row>
    <row r="28" spans="2:18" ht="19.5" customHeight="1" thickBot="1" x14ac:dyDescent="0.5">
      <c r="B28" s="171" t="s">
        <v>136</v>
      </c>
      <c r="C28" s="172"/>
      <c r="D28" s="173"/>
      <c r="E28" s="157">
        <f>E40</f>
        <v>2537000</v>
      </c>
      <c r="F28" s="151"/>
      <c r="H28" s="296"/>
      <c r="I28" s="113"/>
      <c r="J28" s="112"/>
      <c r="K28" s="118"/>
      <c r="L28" s="108"/>
    </row>
    <row r="29" spans="2:18" ht="46.5" customHeight="1" thickBot="1" x14ac:dyDescent="0.5">
      <c r="B29" s="299" t="s">
        <v>131</v>
      </c>
      <c r="C29" s="300"/>
      <c r="D29" s="301"/>
      <c r="E29" s="132">
        <f>E11+E27+E28</f>
        <v>3059000</v>
      </c>
      <c r="F29" s="151"/>
      <c r="G29" s="76"/>
      <c r="H29" s="299" t="s">
        <v>130</v>
      </c>
      <c r="I29" s="300"/>
      <c r="J29" s="301"/>
      <c r="K29" s="75">
        <f>K11+K13</f>
        <v>3059000</v>
      </c>
      <c r="L29" s="74">
        <f>L13</f>
        <v>164452</v>
      </c>
    </row>
    <row r="30" spans="2:18" ht="10.5" customHeight="1" thickBot="1" x14ac:dyDescent="0.5">
      <c r="B30" s="14"/>
      <c r="C30" s="14"/>
      <c r="L30" s="2"/>
    </row>
    <row r="31" spans="2:18" ht="33.75" customHeight="1" x14ac:dyDescent="0.45">
      <c r="B31" s="14"/>
      <c r="C31" s="14"/>
      <c r="H31" s="243" t="s">
        <v>124</v>
      </c>
      <c r="I31" s="244"/>
      <c r="J31" s="244"/>
      <c r="K31" s="129">
        <f>MAX(K25-ROUNDDOWN(K29*0.3,0),0)</f>
        <v>82300</v>
      </c>
      <c r="L31" s="130">
        <f>MAX(ROUNDDOWN(K31*1/11,0),0)</f>
        <v>7481</v>
      </c>
      <c r="O31" s="135"/>
      <c r="P31" s="90"/>
      <c r="Q31" s="90"/>
      <c r="R31" s="2"/>
    </row>
    <row r="32" spans="2:18" ht="33.75" customHeight="1" thickBot="1" x14ac:dyDescent="0.5">
      <c r="B32" s="14"/>
      <c r="C32" s="14"/>
      <c r="H32" s="245" t="s">
        <v>123</v>
      </c>
      <c r="I32" s="246"/>
      <c r="J32" s="246"/>
      <c r="K32" s="131">
        <f>K29-K31</f>
        <v>2976700</v>
      </c>
      <c r="L32" s="64">
        <f>L29-L31</f>
        <v>156971</v>
      </c>
      <c r="O32" s="135"/>
      <c r="P32" s="90"/>
      <c r="Q32" s="90"/>
      <c r="R32" s="2"/>
    </row>
    <row r="33" spans="2:18" ht="33.75" customHeight="1" thickBot="1" x14ac:dyDescent="0.5">
      <c r="B33" s="14"/>
      <c r="C33" s="14"/>
      <c r="H33" s="247" t="s">
        <v>113</v>
      </c>
      <c r="I33" s="248"/>
      <c r="J33" s="248"/>
      <c r="K33" s="63">
        <f>L32</f>
        <v>156971</v>
      </c>
      <c r="O33" s="135"/>
      <c r="P33" s="90"/>
      <c r="Q33" s="90"/>
      <c r="R33" s="2"/>
    </row>
    <row r="34" spans="2:18" ht="49.5" customHeight="1" thickBot="1" x14ac:dyDescent="0.5">
      <c r="B34" s="14"/>
      <c r="C34" s="14"/>
      <c r="H34" s="249" t="s">
        <v>129</v>
      </c>
      <c r="I34" s="250"/>
      <c r="J34" s="250"/>
      <c r="K34" s="73">
        <f>K32-IF(G6="■",K33,0)</f>
        <v>2819729</v>
      </c>
      <c r="O34" s="135"/>
      <c r="P34" s="90"/>
      <c r="Q34" s="90"/>
      <c r="R34" s="2"/>
    </row>
    <row r="35" spans="2:18" ht="15" customHeight="1" x14ac:dyDescent="0.45">
      <c r="B35" s="102"/>
      <c r="C35" s="102"/>
      <c r="D35" s="88"/>
      <c r="E35" s="88"/>
      <c r="F35" s="89"/>
      <c r="G35" s="89"/>
      <c r="H35" s="88"/>
      <c r="I35" s="88"/>
      <c r="J35" s="88"/>
    </row>
    <row r="36" spans="2:18" ht="32.25" customHeight="1" x14ac:dyDescent="0.45">
      <c r="B36" s="297" t="s">
        <v>109</v>
      </c>
      <c r="C36" s="297"/>
      <c r="D36" s="297"/>
      <c r="E36" s="297"/>
      <c r="F36" s="297"/>
      <c r="G36" s="297"/>
      <c r="H36" s="297"/>
      <c r="I36" s="297"/>
      <c r="J36" s="297"/>
      <c r="K36" s="297"/>
      <c r="L36" s="297"/>
    </row>
    <row r="37" spans="2:18" s="88" customFormat="1" ht="36" customHeight="1" x14ac:dyDescent="0.45">
      <c r="B37" s="232" t="s">
        <v>98</v>
      </c>
      <c r="C37" s="232"/>
      <c r="D37" s="232"/>
      <c r="E37" s="233">
        <v>9</v>
      </c>
      <c r="F37" s="234"/>
      <c r="G37" s="235" t="s">
        <v>99</v>
      </c>
      <c r="H37" s="236"/>
      <c r="I37" s="237" t="s">
        <v>101</v>
      </c>
      <c r="J37" s="237"/>
      <c r="K37" s="237"/>
      <c r="L37" s="237"/>
    </row>
    <row r="38" spans="2:18" s="88" customFormat="1" ht="36" customHeight="1" x14ac:dyDescent="0.45">
      <c r="B38" s="251" t="s">
        <v>132</v>
      </c>
      <c r="C38" s="251"/>
      <c r="D38" s="251"/>
      <c r="E38" s="298">
        <f>ROUNDDOWN(K34*E37/10,0)</f>
        <v>2537756</v>
      </c>
      <c r="F38" s="298"/>
      <c r="G38" s="174"/>
      <c r="H38" s="101" t="s">
        <v>100</v>
      </c>
      <c r="I38" s="252" t="str">
        <f>TEXT(K34,"#,### 円")&amp;"　×　"&amp;E37&amp;G37</f>
        <v>2,819,729 円　×　9／10</v>
      </c>
      <c r="J38" s="253"/>
      <c r="K38" s="253"/>
      <c r="L38" s="254"/>
    </row>
    <row r="39" spans="2:18" s="88" customFormat="1" ht="15" customHeight="1" thickBot="1" x14ac:dyDescent="0.5">
      <c r="B39" s="97"/>
      <c r="C39" s="97"/>
      <c r="D39" s="97"/>
      <c r="E39" s="96"/>
      <c r="F39" s="96"/>
      <c r="G39" s="96"/>
      <c r="H39" s="91"/>
      <c r="I39" s="98"/>
      <c r="J39" s="95"/>
      <c r="K39" s="95"/>
      <c r="L39" s="95"/>
    </row>
    <row r="40" spans="2:18" s="88" customFormat="1" ht="64.5" customHeight="1" thickBot="1" x14ac:dyDescent="0.5">
      <c r="B40" s="255" t="s">
        <v>115</v>
      </c>
      <c r="C40" s="256"/>
      <c r="D40" s="257"/>
      <c r="E40" s="262">
        <f>ROUNDDOWN(MIN(E38,K34-IF(G6="■",E11-F11,E11),P40),-3)</f>
        <v>2537000</v>
      </c>
      <c r="F40" s="262"/>
      <c r="G40" s="262"/>
      <c r="H40" s="92" t="s">
        <v>100</v>
      </c>
      <c r="I40" s="302" t="s">
        <v>138</v>
      </c>
      <c r="J40" s="303"/>
      <c r="K40" s="303"/>
      <c r="L40" s="304"/>
      <c r="O40" s="90" t="s">
        <v>102</v>
      </c>
      <c r="P40" s="94">
        <v>5000000</v>
      </c>
    </row>
  </sheetData>
  <mergeCells count="62">
    <mergeCell ref="E38:G38"/>
    <mergeCell ref="I21:J21"/>
    <mergeCell ref="I16:J16"/>
    <mergeCell ref="I17:J17"/>
    <mergeCell ref="I18:J18"/>
    <mergeCell ref="I19:J19"/>
    <mergeCell ref="I20:J20"/>
    <mergeCell ref="H27:H28"/>
    <mergeCell ref="I27:J27"/>
    <mergeCell ref="B36:L36"/>
    <mergeCell ref="H31:J31"/>
    <mergeCell ref="H32:J32"/>
    <mergeCell ref="H33:J33"/>
    <mergeCell ref="H34:J34"/>
    <mergeCell ref="H29:J29"/>
    <mergeCell ref="B37:D37"/>
    <mergeCell ref="B5:C6"/>
    <mergeCell ref="I12:J12"/>
    <mergeCell ref="I15:J15"/>
    <mergeCell ref="L15:L16"/>
    <mergeCell ref="I13:J13"/>
    <mergeCell ref="B8:L8"/>
    <mergeCell ref="C13:D13"/>
    <mergeCell ref="C10:D10"/>
    <mergeCell ref="C14:D14"/>
    <mergeCell ref="C15:D15"/>
    <mergeCell ref="C16:D16"/>
    <mergeCell ref="B11:D12"/>
    <mergeCell ref="H2:K2"/>
    <mergeCell ref="H3:K3"/>
    <mergeCell ref="D5:K5"/>
    <mergeCell ref="D6:F6"/>
    <mergeCell ref="J6:K6"/>
    <mergeCell ref="I40:L40"/>
    <mergeCell ref="B9:F9"/>
    <mergeCell ref="H9:L9"/>
    <mergeCell ref="I10:J10"/>
    <mergeCell ref="I11:J11"/>
    <mergeCell ref="L11:L12"/>
    <mergeCell ref="I22:J22"/>
    <mergeCell ref="I23:J23"/>
    <mergeCell ref="I24:J24"/>
    <mergeCell ref="I25:J25"/>
    <mergeCell ref="I26:J26"/>
    <mergeCell ref="E40:G40"/>
    <mergeCell ref="I38:L38"/>
    <mergeCell ref="I37:L37"/>
    <mergeCell ref="G37:H37"/>
    <mergeCell ref="E37:F37"/>
    <mergeCell ref="B38:D38"/>
    <mergeCell ref="B40:D40"/>
    <mergeCell ref="B29:D29"/>
    <mergeCell ref="B27:D27"/>
    <mergeCell ref="B28:D28"/>
    <mergeCell ref="C24:D24"/>
    <mergeCell ref="C25:D25"/>
    <mergeCell ref="C26:D26"/>
    <mergeCell ref="C17:D17"/>
    <mergeCell ref="C18:D18"/>
    <mergeCell ref="C19:D19"/>
    <mergeCell ref="C20:D20"/>
    <mergeCell ref="C21:D21"/>
  </mergeCells>
  <phoneticPr fontId="3"/>
  <conditionalFormatting sqref="N35:XFD35">
    <cfRule type="cellIs" dxfId="0" priority="1" operator="equal">
      <formula>"「費目：その他」で補助対象外に仕分けされていないものがある"</formula>
    </cfRule>
  </conditionalFormatting>
  <dataValidations count="1">
    <dataValidation type="list" allowBlank="1" showInputMessage="1" showErrorMessage="1" sqref="I6 G6" xr:uid="{4EBEC0CF-E801-4B6F-8EEA-88EB4EDA81D5}">
      <formula1>"□, ■"</formula1>
    </dataValidation>
  </dataValidations>
  <pageMargins left="0.7" right="0.7" top="0.75" bottom="0.75" header="0.3" footer="0.3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4D152-6192-485C-B942-390438363E47}">
  <sheetPr>
    <tabColor rgb="FFFFFF00"/>
    <pageSetUpPr fitToPage="1"/>
  </sheetPr>
  <dimension ref="A1:N58"/>
  <sheetViews>
    <sheetView showGridLines="0" view="pageBreakPreview" topLeftCell="B37" zoomScaleNormal="100" zoomScaleSheetLayoutView="100" workbookViewId="0">
      <selection activeCell="J48" sqref="J48"/>
    </sheetView>
  </sheetViews>
  <sheetFormatPr defaultColWidth="8.19921875" defaultRowHeight="13.8" x14ac:dyDescent="0.45"/>
  <cols>
    <col min="1" max="1" width="1.69921875" style="4" customWidth="1"/>
    <col min="2" max="2" width="12.8984375" style="4" customWidth="1"/>
    <col min="3" max="3" width="18.69921875" style="4" customWidth="1"/>
    <col min="4" max="4" width="3.69921875" style="4" customWidth="1"/>
    <col min="5" max="5" width="4.19921875" style="4" customWidth="1"/>
    <col min="6" max="6" width="3.19921875" style="4" customWidth="1"/>
    <col min="7" max="7" width="4.19921875" style="4" customWidth="1"/>
    <col min="8" max="8" width="3.19921875" style="4" customWidth="1"/>
    <col min="9" max="9" width="5.19921875" style="4" customWidth="1"/>
    <col min="10" max="10" width="11.69921875" style="23" customWidth="1"/>
    <col min="11" max="11" width="14" style="23" customWidth="1"/>
    <col min="12" max="12" width="15.69921875" style="4" customWidth="1"/>
    <col min="13" max="13" width="2.19921875" style="24" customWidth="1"/>
    <col min="14" max="14" width="2.69921875" style="4" customWidth="1"/>
    <col min="15" max="16384" width="8.19921875" style="4"/>
  </cols>
  <sheetData>
    <row r="1" spans="1:12" s="24" customFormat="1" ht="19.95" customHeight="1" x14ac:dyDescent="0.45">
      <c r="A1" s="4"/>
      <c r="B1" s="22"/>
      <c r="C1" s="22"/>
      <c r="D1" s="22"/>
      <c r="E1" s="22"/>
      <c r="F1" s="22"/>
      <c r="G1" s="4"/>
      <c r="H1" s="4"/>
      <c r="I1" s="4"/>
      <c r="J1" s="23"/>
      <c r="K1" s="23"/>
      <c r="L1" s="21" t="s">
        <v>21</v>
      </c>
    </row>
    <row r="2" spans="1:12" s="24" customFormat="1" ht="19.95" customHeight="1" x14ac:dyDescent="0.45">
      <c r="A2" s="25"/>
      <c r="B2" s="22"/>
      <c r="C2" s="22"/>
      <c r="D2" s="22"/>
      <c r="E2" s="22"/>
      <c r="F2" s="22"/>
      <c r="G2" s="1"/>
      <c r="H2" s="1"/>
      <c r="I2" s="176" t="s">
        <v>22</v>
      </c>
      <c r="J2" s="176"/>
      <c r="K2" s="176"/>
      <c r="L2" s="176"/>
    </row>
    <row r="3" spans="1:12" s="24" customFormat="1" ht="27.45" customHeight="1" x14ac:dyDescent="0.45">
      <c r="A3" s="25"/>
      <c r="B3" s="22"/>
      <c r="C3" s="22"/>
      <c r="D3" s="22"/>
      <c r="E3" s="22"/>
      <c r="F3" s="22"/>
      <c r="G3" s="1"/>
      <c r="H3" s="1"/>
      <c r="I3" s="176" t="s">
        <v>23</v>
      </c>
      <c r="J3" s="176"/>
      <c r="K3" s="176"/>
      <c r="L3" s="176"/>
    </row>
    <row r="4" spans="1:12" s="24" customFormat="1" ht="6" customHeight="1" x14ac:dyDescent="0.45">
      <c r="A4" s="25"/>
      <c r="B4" s="26"/>
      <c r="C4" s="1"/>
      <c r="D4" s="1"/>
      <c r="E4" s="1"/>
      <c r="F4" s="1"/>
      <c r="G4" s="1"/>
      <c r="H4" s="1"/>
      <c r="I4" s="6"/>
      <c r="J4" s="6"/>
      <c r="K4" s="6"/>
      <c r="L4" s="6"/>
    </row>
    <row r="5" spans="1:12" s="24" customFormat="1" ht="17.399999999999999" x14ac:dyDescent="0.45">
      <c r="A5" s="263" t="s">
        <v>104</v>
      </c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</row>
    <row r="6" spans="1:12" s="24" customFormat="1" ht="20.25" customHeight="1" x14ac:dyDescent="0.45">
      <c r="A6" s="14"/>
      <c r="B6" s="99" t="s">
        <v>119</v>
      </c>
      <c r="C6" s="14"/>
      <c r="D6" s="14"/>
      <c r="E6" s="14"/>
      <c r="F6" s="14"/>
      <c r="G6" s="14"/>
      <c r="H6" s="14"/>
      <c r="I6" s="14"/>
      <c r="J6" s="27"/>
      <c r="K6" s="28"/>
      <c r="L6" s="21" t="s">
        <v>24</v>
      </c>
    </row>
    <row r="7" spans="1:12" s="24" customFormat="1" ht="33" customHeight="1" x14ac:dyDescent="0.45">
      <c r="A7" s="4"/>
      <c r="B7" s="66" t="s">
        <v>25</v>
      </c>
      <c r="C7" s="67" t="s">
        <v>26</v>
      </c>
      <c r="D7" s="265" t="s">
        <v>27</v>
      </c>
      <c r="E7" s="266"/>
      <c r="F7" s="265" t="s">
        <v>27</v>
      </c>
      <c r="G7" s="266"/>
      <c r="H7" s="267" t="s">
        <v>27</v>
      </c>
      <c r="I7" s="266"/>
      <c r="J7" s="68" t="s">
        <v>28</v>
      </c>
      <c r="K7" s="29" t="s">
        <v>29</v>
      </c>
      <c r="L7" s="67" t="s">
        <v>30</v>
      </c>
    </row>
    <row r="8" spans="1:12" s="24" customFormat="1" ht="19.95" customHeight="1" x14ac:dyDescent="0.45">
      <c r="A8" s="4"/>
      <c r="B8" s="268" t="s">
        <v>31</v>
      </c>
      <c r="C8" s="30" t="s">
        <v>32</v>
      </c>
      <c r="D8" s="31">
        <v>2</v>
      </c>
      <c r="E8" s="32" t="s">
        <v>33</v>
      </c>
      <c r="F8" s="31">
        <v>6</v>
      </c>
      <c r="G8" s="32" t="s">
        <v>34</v>
      </c>
      <c r="H8" s="31">
        <v>50</v>
      </c>
      <c r="I8" s="32" t="s">
        <v>35</v>
      </c>
      <c r="J8" s="33">
        <v>1250</v>
      </c>
      <c r="K8" s="34">
        <f>PRODUCT(D8:J8)</f>
        <v>750000</v>
      </c>
      <c r="L8" s="35"/>
    </row>
    <row r="9" spans="1:12" s="24" customFormat="1" ht="19.95" customHeight="1" thickBot="1" x14ac:dyDescent="0.5">
      <c r="A9" s="4"/>
      <c r="B9" s="268"/>
      <c r="C9" s="30" t="s">
        <v>36</v>
      </c>
      <c r="D9" s="31">
        <v>1</v>
      </c>
      <c r="E9" s="36" t="s">
        <v>33</v>
      </c>
      <c r="F9" s="31">
        <v>6</v>
      </c>
      <c r="G9" s="32" t="s">
        <v>34</v>
      </c>
      <c r="H9" s="37">
        <v>50</v>
      </c>
      <c r="I9" s="32" t="s">
        <v>35</v>
      </c>
      <c r="J9" s="33">
        <v>1250</v>
      </c>
      <c r="K9" s="34">
        <f>PRODUCT(D9:J9)</f>
        <v>375000</v>
      </c>
      <c r="L9" s="35"/>
    </row>
    <row r="10" spans="1:12" s="24" customFormat="1" ht="19.95" customHeight="1" thickBot="1" x14ac:dyDescent="0.5">
      <c r="A10" s="4"/>
      <c r="B10" s="268"/>
      <c r="C10" s="269" t="s">
        <v>37</v>
      </c>
      <c r="D10" s="270"/>
      <c r="E10" s="270"/>
      <c r="F10" s="270"/>
      <c r="G10" s="270"/>
      <c r="H10" s="270"/>
      <c r="I10" s="270"/>
      <c r="J10" s="271"/>
      <c r="K10" s="38">
        <f>SUM(K8:K9)</f>
        <v>1125000</v>
      </c>
      <c r="L10" s="35"/>
    </row>
    <row r="11" spans="1:12" s="24" customFormat="1" ht="19.95" customHeight="1" x14ac:dyDescent="0.45">
      <c r="A11" s="4"/>
      <c r="B11" s="268" t="s">
        <v>38</v>
      </c>
      <c r="C11" s="35" t="s">
        <v>39</v>
      </c>
      <c r="D11" s="31">
        <v>1</v>
      </c>
      <c r="E11" s="36" t="s">
        <v>33</v>
      </c>
      <c r="F11" s="31">
        <v>5</v>
      </c>
      <c r="G11" s="32" t="s">
        <v>34</v>
      </c>
      <c r="H11" s="37">
        <v>20</v>
      </c>
      <c r="I11" s="32" t="s">
        <v>35</v>
      </c>
      <c r="J11" s="33">
        <v>1250</v>
      </c>
      <c r="K11" s="34">
        <f>PRODUCT(D11:J11)</f>
        <v>125000</v>
      </c>
      <c r="L11" s="35"/>
    </row>
    <row r="12" spans="1:12" s="24" customFormat="1" ht="19.95" customHeight="1" thickBot="1" x14ac:dyDescent="0.5">
      <c r="A12" s="4"/>
      <c r="B12" s="268"/>
      <c r="C12" s="35"/>
      <c r="D12" s="31"/>
      <c r="E12" s="32"/>
      <c r="F12" s="31"/>
      <c r="G12" s="32"/>
      <c r="H12" s="31"/>
      <c r="I12" s="36"/>
      <c r="J12" s="41"/>
      <c r="K12" s="34">
        <f>PRODUCT(D12:J12)</f>
        <v>0</v>
      </c>
      <c r="L12" s="35"/>
    </row>
    <row r="13" spans="1:12" s="24" customFormat="1" ht="19.95" customHeight="1" thickBot="1" x14ac:dyDescent="0.5">
      <c r="A13" s="4"/>
      <c r="B13" s="268"/>
      <c r="C13" s="269" t="s">
        <v>40</v>
      </c>
      <c r="D13" s="270"/>
      <c r="E13" s="270"/>
      <c r="F13" s="270"/>
      <c r="G13" s="270"/>
      <c r="H13" s="270"/>
      <c r="I13" s="271"/>
      <c r="J13" s="271"/>
      <c r="K13" s="38">
        <f>SUM(K11:K12)</f>
        <v>125000</v>
      </c>
      <c r="L13" s="35"/>
    </row>
    <row r="14" spans="1:12" s="24" customFormat="1" ht="19.95" customHeight="1" x14ac:dyDescent="0.45">
      <c r="A14" s="4"/>
      <c r="B14" s="268" t="s">
        <v>41</v>
      </c>
      <c r="C14" s="42" t="s">
        <v>42</v>
      </c>
      <c r="D14" s="31">
        <v>4</v>
      </c>
      <c r="E14" s="32" t="s">
        <v>43</v>
      </c>
      <c r="F14" s="31">
        <v>2</v>
      </c>
      <c r="G14" s="32" t="s">
        <v>34</v>
      </c>
      <c r="H14" s="31">
        <v>1</v>
      </c>
      <c r="I14" s="32" t="s">
        <v>35</v>
      </c>
      <c r="J14" s="41">
        <v>5000</v>
      </c>
      <c r="K14" s="34">
        <f>PRODUCT(D14:J14)</f>
        <v>40000</v>
      </c>
      <c r="L14" s="35" t="s">
        <v>44</v>
      </c>
    </row>
    <row r="15" spans="1:12" s="24" customFormat="1" ht="19.95" customHeight="1" thickBot="1" x14ac:dyDescent="0.5">
      <c r="A15" s="4"/>
      <c r="B15" s="268"/>
      <c r="C15" s="43" t="s">
        <v>45</v>
      </c>
      <c r="D15" s="37">
        <v>1</v>
      </c>
      <c r="E15" s="36" t="s">
        <v>33</v>
      </c>
      <c r="F15" s="37">
        <v>2</v>
      </c>
      <c r="G15" s="36" t="s">
        <v>34</v>
      </c>
      <c r="H15" s="37">
        <v>1</v>
      </c>
      <c r="I15" s="36" t="s">
        <v>35</v>
      </c>
      <c r="J15" s="41">
        <v>5000</v>
      </c>
      <c r="K15" s="34">
        <f>PRODUCT(D15:J15)</f>
        <v>10000</v>
      </c>
      <c r="L15" s="35" t="s">
        <v>46</v>
      </c>
    </row>
    <row r="16" spans="1:12" s="24" customFormat="1" ht="19.95" customHeight="1" thickBot="1" x14ac:dyDescent="0.5">
      <c r="A16" s="4"/>
      <c r="B16" s="268"/>
      <c r="C16" s="269" t="s">
        <v>47</v>
      </c>
      <c r="D16" s="271"/>
      <c r="E16" s="271"/>
      <c r="F16" s="271"/>
      <c r="G16" s="271"/>
      <c r="H16" s="271"/>
      <c r="I16" s="271"/>
      <c r="J16" s="272"/>
      <c r="K16" s="38">
        <f>SUM(K14:K15)</f>
        <v>50000</v>
      </c>
      <c r="L16" s="32"/>
    </row>
    <row r="17" spans="2:14" ht="19.95" customHeight="1" x14ac:dyDescent="0.45">
      <c r="B17" s="268" t="s">
        <v>48</v>
      </c>
      <c r="C17" s="60" t="s">
        <v>49</v>
      </c>
      <c r="D17" s="37">
        <v>2</v>
      </c>
      <c r="E17" s="36" t="s">
        <v>33</v>
      </c>
      <c r="F17" s="37">
        <v>1</v>
      </c>
      <c r="G17" s="36" t="s">
        <v>50</v>
      </c>
      <c r="H17" s="37">
        <v>1</v>
      </c>
      <c r="I17" s="36" t="s">
        <v>51</v>
      </c>
      <c r="J17" s="61">
        <v>20000</v>
      </c>
      <c r="K17" s="34">
        <f>PRODUCT(D17:J17)</f>
        <v>40000</v>
      </c>
      <c r="L17" s="35" t="s">
        <v>52</v>
      </c>
    </row>
    <row r="18" spans="2:14" ht="19.95" customHeight="1" thickBot="1" x14ac:dyDescent="0.5">
      <c r="B18" s="268"/>
      <c r="C18" s="35" t="s">
        <v>53</v>
      </c>
      <c r="D18" s="37">
        <v>2</v>
      </c>
      <c r="E18" s="39" t="s">
        <v>33</v>
      </c>
      <c r="F18" s="40">
        <v>2</v>
      </c>
      <c r="G18" s="39" t="s">
        <v>54</v>
      </c>
      <c r="H18" s="37">
        <v>1</v>
      </c>
      <c r="I18" s="36" t="s">
        <v>51</v>
      </c>
      <c r="J18" s="41">
        <v>9800</v>
      </c>
      <c r="K18" s="34">
        <f>PRODUCT(D18:J18)</f>
        <v>39200</v>
      </c>
      <c r="L18" s="35" t="s">
        <v>55</v>
      </c>
    </row>
    <row r="19" spans="2:14" ht="19.95" customHeight="1" thickBot="1" x14ac:dyDescent="0.5">
      <c r="B19" s="268"/>
      <c r="C19" s="269" t="s">
        <v>56</v>
      </c>
      <c r="D19" s="271"/>
      <c r="E19" s="270"/>
      <c r="F19" s="270"/>
      <c r="G19" s="270"/>
      <c r="H19" s="271"/>
      <c r="I19" s="271"/>
      <c r="J19" s="271"/>
      <c r="K19" s="38">
        <f>SUM(K17:K18)</f>
        <v>79200</v>
      </c>
      <c r="L19" s="32"/>
    </row>
    <row r="20" spans="2:14" ht="19.95" customHeight="1" x14ac:dyDescent="0.45">
      <c r="B20" s="268" t="s">
        <v>57</v>
      </c>
      <c r="C20" s="35" t="s">
        <v>58</v>
      </c>
      <c r="D20" s="31">
        <v>1</v>
      </c>
      <c r="E20" s="44" t="s">
        <v>59</v>
      </c>
      <c r="F20" s="45">
        <v>1</v>
      </c>
      <c r="G20" s="44" t="s">
        <v>60</v>
      </c>
      <c r="H20" s="31">
        <v>1</v>
      </c>
      <c r="I20" s="32" t="s">
        <v>51</v>
      </c>
      <c r="J20" s="41">
        <v>100000</v>
      </c>
      <c r="K20" s="34">
        <f>PRODUCT(D20:J20)</f>
        <v>100000</v>
      </c>
      <c r="L20" s="35" t="s">
        <v>61</v>
      </c>
      <c r="M20" s="46"/>
    </row>
    <row r="21" spans="2:14" ht="19.95" customHeight="1" x14ac:dyDescent="0.45">
      <c r="B21" s="268"/>
      <c r="C21" s="35" t="s">
        <v>62</v>
      </c>
      <c r="D21" s="31">
        <v>1</v>
      </c>
      <c r="E21" s="44" t="s">
        <v>59</v>
      </c>
      <c r="F21" s="45">
        <v>1</v>
      </c>
      <c r="G21" s="44" t="s">
        <v>60</v>
      </c>
      <c r="H21" s="31">
        <v>1</v>
      </c>
      <c r="I21" s="32" t="s">
        <v>51</v>
      </c>
      <c r="J21" s="41">
        <v>9800</v>
      </c>
      <c r="K21" s="34">
        <f t="shared" ref="K21:K22" si="0">PRODUCT(D21:J21)</f>
        <v>9800</v>
      </c>
      <c r="L21" s="35" t="s">
        <v>63</v>
      </c>
      <c r="M21" s="46"/>
    </row>
    <row r="22" spans="2:14" ht="19.95" customHeight="1" thickBot="1" x14ac:dyDescent="0.5">
      <c r="B22" s="268"/>
      <c r="C22" s="35"/>
      <c r="D22" s="31"/>
      <c r="E22" s="44"/>
      <c r="F22" s="45"/>
      <c r="G22" s="44"/>
      <c r="H22" s="31"/>
      <c r="I22" s="32"/>
      <c r="J22" s="41"/>
      <c r="K22" s="34">
        <f t="shared" si="0"/>
        <v>0</v>
      </c>
      <c r="L22" s="35"/>
      <c r="M22" s="46"/>
    </row>
    <row r="23" spans="2:14" ht="19.95" customHeight="1" thickBot="1" x14ac:dyDescent="0.5">
      <c r="B23" s="268"/>
      <c r="C23" s="269" t="s">
        <v>64</v>
      </c>
      <c r="D23" s="271"/>
      <c r="E23" s="271"/>
      <c r="F23" s="271"/>
      <c r="G23" s="271"/>
      <c r="H23" s="271"/>
      <c r="I23" s="271"/>
      <c r="J23" s="272"/>
      <c r="K23" s="38">
        <f>SUM(K20:K22)</f>
        <v>109800</v>
      </c>
      <c r="L23" s="32"/>
      <c r="M23" s="46"/>
    </row>
    <row r="24" spans="2:14" ht="19.95" customHeight="1" x14ac:dyDescent="0.45">
      <c r="B24" s="268" t="s">
        <v>65</v>
      </c>
      <c r="C24" s="60" t="s">
        <v>66</v>
      </c>
      <c r="D24" s="37">
        <v>3</v>
      </c>
      <c r="E24" s="36" t="s">
        <v>67</v>
      </c>
      <c r="F24" s="37">
        <v>1</v>
      </c>
      <c r="G24" s="36" t="s">
        <v>60</v>
      </c>
      <c r="H24" s="37">
        <v>1</v>
      </c>
      <c r="I24" s="36" t="s">
        <v>51</v>
      </c>
      <c r="J24" s="61">
        <v>20000</v>
      </c>
      <c r="K24" s="34">
        <f>PRODUCT(D24:J24)</f>
        <v>60000</v>
      </c>
      <c r="L24" s="35" t="s">
        <v>68</v>
      </c>
      <c r="M24" s="46"/>
    </row>
    <row r="25" spans="2:14" ht="19.95" customHeight="1" thickBot="1" x14ac:dyDescent="0.5">
      <c r="B25" s="268"/>
      <c r="C25" s="47" t="s">
        <v>69</v>
      </c>
      <c r="D25" s="31">
        <v>1</v>
      </c>
      <c r="E25" s="36" t="s">
        <v>67</v>
      </c>
      <c r="F25" s="37">
        <v>1</v>
      </c>
      <c r="G25" s="36" t="s">
        <v>60</v>
      </c>
      <c r="H25" s="31">
        <v>1</v>
      </c>
      <c r="I25" s="32" t="s">
        <v>51</v>
      </c>
      <c r="J25" s="41">
        <v>100000</v>
      </c>
      <c r="K25" s="34">
        <f>PRODUCT(D25:J25)</f>
        <v>100000</v>
      </c>
      <c r="L25" s="35" t="s">
        <v>70</v>
      </c>
      <c r="M25" s="46"/>
    </row>
    <row r="26" spans="2:14" ht="19.95" customHeight="1" thickBot="1" x14ac:dyDescent="0.5">
      <c r="B26" s="268"/>
      <c r="C26" s="269" t="s">
        <v>71</v>
      </c>
      <c r="D26" s="271"/>
      <c r="E26" s="270"/>
      <c r="F26" s="270"/>
      <c r="G26" s="270"/>
      <c r="H26" s="271"/>
      <c r="I26" s="271"/>
      <c r="J26" s="272"/>
      <c r="K26" s="38">
        <f>SUM(K24:K25)</f>
        <v>160000</v>
      </c>
      <c r="L26" s="32"/>
    </row>
    <row r="27" spans="2:14" ht="19.95" customHeight="1" x14ac:dyDescent="0.45">
      <c r="B27" s="274" t="s">
        <v>72</v>
      </c>
      <c r="C27" s="35" t="s">
        <v>73</v>
      </c>
      <c r="D27" s="31">
        <v>1</v>
      </c>
      <c r="E27" s="36" t="s">
        <v>67</v>
      </c>
      <c r="F27" s="37">
        <v>1</v>
      </c>
      <c r="G27" s="36" t="s">
        <v>60</v>
      </c>
      <c r="H27" s="31">
        <v>1</v>
      </c>
      <c r="I27" s="32" t="s">
        <v>51</v>
      </c>
      <c r="J27" s="41">
        <v>200000</v>
      </c>
      <c r="K27" s="34">
        <f>PRODUCT(D27:J27)</f>
        <v>200000</v>
      </c>
      <c r="L27" s="35" t="s">
        <v>74</v>
      </c>
      <c r="M27" s="4"/>
      <c r="N27" s="14"/>
    </row>
    <row r="28" spans="2:14" ht="19.95" customHeight="1" x14ac:dyDescent="0.45">
      <c r="B28" s="274"/>
      <c r="C28" s="43" t="s">
        <v>75</v>
      </c>
      <c r="D28" s="31">
        <v>1</v>
      </c>
      <c r="E28" s="36" t="s">
        <v>67</v>
      </c>
      <c r="F28" s="37">
        <v>1</v>
      </c>
      <c r="G28" s="36" t="s">
        <v>60</v>
      </c>
      <c r="H28" s="31">
        <v>1</v>
      </c>
      <c r="I28" s="32" t="s">
        <v>51</v>
      </c>
      <c r="J28" s="41">
        <v>600000</v>
      </c>
      <c r="K28" s="34">
        <f t="shared" ref="K28" si="1">PRODUCT(D28:J28)</f>
        <v>600000</v>
      </c>
      <c r="L28" s="35" t="s">
        <v>76</v>
      </c>
      <c r="M28" s="4"/>
      <c r="N28" s="14"/>
    </row>
    <row r="29" spans="2:14" ht="23.25" customHeight="1" thickBot="1" x14ac:dyDescent="0.5">
      <c r="B29" s="274"/>
      <c r="C29" s="43" t="s">
        <v>91</v>
      </c>
      <c r="D29" s="31">
        <v>1</v>
      </c>
      <c r="E29" s="36" t="s">
        <v>67</v>
      </c>
      <c r="F29" s="37">
        <v>1</v>
      </c>
      <c r="G29" s="36" t="s">
        <v>60</v>
      </c>
      <c r="H29" s="31">
        <v>10</v>
      </c>
      <c r="I29" s="32" t="s">
        <v>51</v>
      </c>
      <c r="J29" s="71">
        <v>20000</v>
      </c>
      <c r="K29" s="152">
        <f>PRODUCT(D29:J29)</f>
        <v>200000</v>
      </c>
      <c r="L29" s="35"/>
      <c r="M29" s="14"/>
      <c r="N29" s="273"/>
    </row>
    <row r="30" spans="2:14" ht="19.95" customHeight="1" thickBot="1" x14ac:dyDescent="0.5">
      <c r="B30" s="274"/>
      <c r="C30" s="268" t="s">
        <v>77</v>
      </c>
      <c r="D30" s="268"/>
      <c r="E30" s="268"/>
      <c r="F30" s="268"/>
      <c r="G30" s="268"/>
      <c r="H30" s="268"/>
      <c r="I30" s="268"/>
      <c r="J30" s="269"/>
      <c r="K30" s="38">
        <f>SUM(K27:K29)</f>
        <v>1000000</v>
      </c>
      <c r="L30" s="32"/>
      <c r="M30" s="46"/>
      <c r="N30" s="273"/>
    </row>
    <row r="31" spans="2:14" ht="19.95" customHeight="1" x14ac:dyDescent="0.45">
      <c r="B31" s="274" t="s">
        <v>78</v>
      </c>
      <c r="C31" s="35" t="s">
        <v>79</v>
      </c>
      <c r="D31" s="31">
        <v>4</v>
      </c>
      <c r="E31" s="44" t="s">
        <v>35</v>
      </c>
      <c r="F31" s="45">
        <v>1</v>
      </c>
      <c r="G31" s="44" t="s">
        <v>51</v>
      </c>
      <c r="H31" s="31">
        <v>1</v>
      </c>
      <c r="I31" s="32" t="s">
        <v>80</v>
      </c>
      <c r="J31" s="41">
        <v>100000</v>
      </c>
      <c r="K31" s="34">
        <f>PRODUCT(D31:J31)</f>
        <v>400000</v>
      </c>
      <c r="L31" s="35" t="s">
        <v>81</v>
      </c>
      <c r="M31" s="46"/>
      <c r="N31" s="48"/>
    </row>
    <row r="32" spans="2:14" ht="19.95" customHeight="1" x14ac:dyDescent="0.45">
      <c r="B32" s="274"/>
      <c r="C32" s="35" t="s">
        <v>82</v>
      </c>
      <c r="D32" s="37">
        <v>1</v>
      </c>
      <c r="E32" s="36" t="s">
        <v>35</v>
      </c>
      <c r="F32" s="37">
        <v>2</v>
      </c>
      <c r="G32" s="36" t="s">
        <v>35</v>
      </c>
      <c r="H32" s="31">
        <v>1</v>
      </c>
      <c r="I32" s="32" t="s">
        <v>80</v>
      </c>
      <c r="J32" s="41">
        <v>5000</v>
      </c>
      <c r="K32" s="34">
        <f t="shared" ref="K32:K33" si="2">PRODUCT(D32:J32)</f>
        <v>10000</v>
      </c>
      <c r="L32" s="35" t="s">
        <v>83</v>
      </c>
      <c r="M32" s="46"/>
      <c r="N32" s="48"/>
    </row>
    <row r="33" spans="2:14" ht="19.95" customHeight="1" thickBot="1" x14ac:dyDescent="0.5">
      <c r="B33" s="274"/>
      <c r="C33" s="19"/>
      <c r="D33" s="49"/>
      <c r="E33" s="50"/>
      <c r="F33" s="49"/>
      <c r="G33" s="50"/>
      <c r="H33" s="37"/>
      <c r="I33" s="36"/>
      <c r="J33" s="58"/>
      <c r="K33" s="34">
        <f t="shared" si="2"/>
        <v>0</v>
      </c>
      <c r="L33" s="35"/>
      <c r="N33" s="48"/>
    </row>
    <row r="34" spans="2:14" ht="19.95" customHeight="1" thickBot="1" x14ac:dyDescent="0.5">
      <c r="B34" s="275"/>
      <c r="C34" s="276" t="s">
        <v>84</v>
      </c>
      <c r="D34" s="276"/>
      <c r="E34" s="276"/>
      <c r="F34" s="276"/>
      <c r="G34" s="276"/>
      <c r="H34" s="276"/>
      <c r="I34" s="276"/>
      <c r="J34" s="277"/>
      <c r="K34" s="38">
        <f>SUM(K31:K33)</f>
        <v>410000</v>
      </c>
      <c r="L34" s="32"/>
    </row>
    <row r="35" spans="2:14" ht="30.75" customHeight="1" thickBot="1" x14ac:dyDescent="0.5">
      <c r="B35" s="278" t="s">
        <v>92</v>
      </c>
      <c r="C35" s="279"/>
      <c r="D35" s="279"/>
      <c r="E35" s="279"/>
      <c r="F35" s="279"/>
      <c r="G35" s="279"/>
      <c r="H35" s="279"/>
      <c r="I35" s="279"/>
      <c r="J35" s="279"/>
      <c r="K35" s="70">
        <f>K10+K13+K16+K19+K23+K26+K30+K34</f>
        <v>3059000</v>
      </c>
      <c r="L35" s="14"/>
    </row>
    <row r="36" spans="2:14" ht="12" customHeight="1" x14ac:dyDescent="0.45">
      <c r="B36" s="72"/>
      <c r="C36" s="72"/>
      <c r="D36" s="72"/>
      <c r="E36" s="72"/>
      <c r="F36" s="72"/>
      <c r="G36" s="72"/>
      <c r="H36" s="72"/>
      <c r="I36" s="72"/>
      <c r="J36" s="72"/>
      <c r="K36" s="59"/>
      <c r="L36" s="14"/>
    </row>
    <row r="37" spans="2:14" ht="10.95" customHeight="1" x14ac:dyDescent="0.45">
      <c r="B37" s="286"/>
      <c r="C37" s="286"/>
      <c r="D37" s="286"/>
      <c r="E37" s="286"/>
      <c r="F37" s="286"/>
      <c r="G37" s="286"/>
      <c r="H37" s="286"/>
      <c r="I37" s="286"/>
      <c r="J37" s="286"/>
    </row>
    <row r="38" spans="2:14" ht="16.2" customHeight="1" x14ac:dyDescent="0.45">
      <c r="J38" s="4"/>
      <c r="L38" s="23"/>
      <c r="M38" s="14"/>
    </row>
    <row r="39" spans="2:14" ht="18" customHeight="1" x14ac:dyDescent="0.25">
      <c r="B39" s="100" t="s">
        <v>118</v>
      </c>
      <c r="C39" s="52"/>
      <c r="J39" s="4"/>
      <c r="L39" s="56"/>
      <c r="M39" s="56"/>
    </row>
    <row r="40" spans="2:14" ht="18" customHeight="1" x14ac:dyDescent="0.25">
      <c r="B40" s="150" t="s">
        <v>127</v>
      </c>
      <c r="C40" s="52"/>
      <c r="J40" s="4"/>
      <c r="L40" s="56"/>
      <c r="M40" s="56"/>
    </row>
    <row r="41" spans="2:14" ht="18" customHeight="1" x14ac:dyDescent="0.25">
      <c r="B41" s="57"/>
      <c r="C41" s="52"/>
      <c r="I41" s="21" t="s">
        <v>107</v>
      </c>
      <c r="J41" s="4"/>
      <c r="K41" s="21"/>
      <c r="L41" s="56"/>
      <c r="M41" s="56"/>
    </row>
    <row r="42" spans="2:14" ht="25.2" customHeight="1" x14ac:dyDescent="0.45">
      <c r="B42" s="66" t="s">
        <v>85</v>
      </c>
      <c r="C42" s="62" t="s">
        <v>114</v>
      </c>
      <c r="D42" s="280" t="s">
        <v>122</v>
      </c>
      <c r="E42" s="281"/>
      <c r="F42" s="281"/>
      <c r="G42" s="281"/>
      <c r="H42" s="281"/>
      <c r="I42" s="282"/>
      <c r="J42" s="139"/>
      <c r="K42" s="139"/>
    </row>
    <row r="43" spans="2:14" ht="23.7" customHeight="1" x14ac:dyDescent="0.45">
      <c r="B43" s="141" t="s">
        <v>128</v>
      </c>
      <c r="C43" s="53">
        <f>C47-C44-C45-C46</f>
        <v>1241000</v>
      </c>
      <c r="D43" s="283"/>
      <c r="E43" s="284"/>
      <c r="F43" s="284"/>
      <c r="G43" s="284"/>
      <c r="H43" s="284"/>
      <c r="I43" s="285"/>
      <c r="J43" s="160"/>
      <c r="K43" s="160"/>
      <c r="L43" s="105"/>
      <c r="M43" s="4"/>
    </row>
    <row r="44" spans="2:14" ht="23.7" customHeight="1" x14ac:dyDescent="0.45">
      <c r="B44" s="141" t="s">
        <v>120</v>
      </c>
      <c r="C44" s="53">
        <v>500000</v>
      </c>
      <c r="D44" s="149"/>
      <c r="E44" s="147"/>
      <c r="F44" s="147"/>
      <c r="G44" s="147"/>
      <c r="H44" s="147"/>
      <c r="I44" s="148"/>
      <c r="J44" s="160"/>
      <c r="K44" s="160"/>
      <c r="L44" s="105"/>
      <c r="M44" s="4"/>
    </row>
    <row r="45" spans="2:14" ht="23.7" customHeight="1" x14ac:dyDescent="0.45">
      <c r="B45" s="141" t="s">
        <v>86</v>
      </c>
      <c r="C45" s="53">
        <v>1268000</v>
      </c>
      <c r="D45" s="283"/>
      <c r="E45" s="284"/>
      <c r="F45" s="284"/>
      <c r="G45" s="284"/>
      <c r="H45" s="284"/>
      <c r="I45" s="285"/>
      <c r="J45" s="160"/>
      <c r="K45" s="160"/>
      <c r="L45" s="139"/>
      <c r="M45" s="4"/>
    </row>
    <row r="46" spans="2:14" ht="23.7" customHeight="1" thickBot="1" x14ac:dyDescent="0.5">
      <c r="B46" s="142" t="s">
        <v>121</v>
      </c>
      <c r="C46" s="54">
        <f>'※３割越え※別紙3-1'!E11</f>
        <v>50000</v>
      </c>
      <c r="D46" s="287"/>
      <c r="E46" s="288"/>
      <c r="F46" s="288"/>
      <c r="G46" s="288"/>
      <c r="H46" s="288"/>
      <c r="I46" s="289"/>
      <c r="J46" s="160"/>
      <c r="K46" s="160"/>
      <c r="L46" s="105"/>
      <c r="M46" s="4"/>
    </row>
    <row r="47" spans="2:14" ht="29.25" customHeight="1" thickTop="1" x14ac:dyDescent="0.45">
      <c r="B47" s="140" t="s">
        <v>103</v>
      </c>
      <c r="C47" s="55">
        <f>K35</f>
        <v>3059000</v>
      </c>
      <c r="D47" s="290"/>
      <c r="E47" s="291"/>
      <c r="F47" s="291"/>
      <c r="G47" s="291"/>
      <c r="H47" s="291"/>
      <c r="I47" s="292"/>
      <c r="J47" s="161"/>
      <c r="K47" s="161"/>
      <c r="L47" s="105"/>
      <c r="M47" s="4"/>
    </row>
    <row r="48" spans="2:14" ht="17.25" customHeight="1" x14ac:dyDescent="0.45">
      <c r="B48" s="153" t="s">
        <v>117</v>
      </c>
      <c r="C48" s="136"/>
      <c r="D48" s="137"/>
      <c r="E48" s="137"/>
      <c r="F48" s="137"/>
      <c r="G48" s="137"/>
      <c r="H48" s="137"/>
      <c r="J48" s="105"/>
      <c r="K48" s="105"/>
      <c r="L48" s="105"/>
      <c r="M48" s="4"/>
    </row>
    <row r="49" spans="2:13" ht="17.25" customHeight="1" x14ac:dyDescent="0.45">
      <c r="B49" s="153" t="s">
        <v>116</v>
      </c>
      <c r="J49" s="4"/>
    </row>
    <row r="50" spans="2:13" ht="21.45" customHeight="1" x14ac:dyDescent="0.45"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24"/>
      <c r="M50" s="4"/>
    </row>
    <row r="51" spans="2:13" ht="27" customHeight="1" x14ac:dyDescent="0.45"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24"/>
      <c r="M51" s="4"/>
    </row>
    <row r="52" spans="2:13" ht="25.2" customHeight="1" x14ac:dyDescent="0.45">
      <c r="J52" s="4"/>
      <c r="K52" s="4"/>
      <c r="L52" s="24"/>
      <c r="M52" s="4"/>
    </row>
    <row r="53" spans="2:13" ht="13.5" customHeight="1" x14ac:dyDescent="0.45">
      <c r="J53" s="4"/>
      <c r="K53" s="4"/>
      <c r="L53" s="24"/>
      <c r="M53" s="4"/>
    </row>
    <row r="54" spans="2:13" ht="25.2" customHeight="1" x14ac:dyDescent="0.45">
      <c r="J54" s="4"/>
      <c r="K54" s="4"/>
      <c r="L54" s="24"/>
      <c r="M54" s="4"/>
    </row>
    <row r="55" spans="2:13" ht="25.2" customHeight="1" x14ac:dyDescent="0.45"/>
    <row r="56" spans="2:13" ht="25.2" customHeight="1" x14ac:dyDescent="0.45"/>
    <row r="57" spans="2:13" ht="25.2" customHeight="1" x14ac:dyDescent="0.45"/>
    <row r="58" spans="2:13" ht="25.2" customHeight="1" x14ac:dyDescent="0.45"/>
  </sheetData>
  <sheetProtection selectLockedCells="1"/>
  <mergeCells count="32">
    <mergeCell ref="B50:K50"/>
    <mergeCell ref="B51:K51"/>
    <mergeCell ref="B35:J35"/>
    <mergeCell ref="B37:J37"/>
    <mergeCell ref="D42:I42"/>
    <mergeCell ref="D43:I43"/>
    <mergeCell ref="D45:I45"/>
    <mergeCell ref="D46:I46"/>
    <mergeCell ref="D47:I47"/>
    <mergeCell ref="N29:N30"/>
    <mergeCell ref="C30:J30"/>
    <mergeCell ref="B11:B13"/>
    <mergeCell ref="C13:J13"/>
    <mergeCell ref="B14:B16"/>
    <mergeCell ref="C16:J16"/>
    <mergeCell ref="B17:B19"/>
    <mergeCell ref="C19:J19"/>
    <mergeCell ref="B20:B23"/>
    <mergeCell ref="C23:J23"/>
    <mergeCell ref="B24:B26"/>
    <mergeCell ref="C26:J26"/>
    <mergeCell ref="B27:B30"/>
    <mergeCell ref="B31:B34"/>
    <mergeCell ref="C34:J34"/>
    <mergeCell ref="B8:B10"/>
    <mergeCell ref="C10:J10"/>
    <mergeCell ref="I2:L2"/>
    <mergeCell ref="I3:L3"/>
    <mergeCell ref="A5:L5"/>
    <mergeCell ref="D7:E7"/>
    <mergeCell ref="F7:G7"/>
    <mergeCell ref="H7:I7"/>
  </mergeCells>
  <phoneticPr fontId="3"/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新_別紙3-1</vt:lpstr>
      <vt:lpstr>新_別紙3-2</vt:lpstr>
      <vt:lpstr>※記入例_課税_別紙3-1</vt:lpstr>
      <vt:lpstr>※記入例_課税_別紙3-2</vt:lpstr>
      <vt:lpstr>※記入例_免税_別紙3-1</vt:lpstr>
      <vt:lpstr>※記入例_免税_別紙3-2</vt:lpstr>
      <vt:lpstr>※３割越え※別紙3-1</vt:lpstr>
      <vt:lpstr>※３割越え※別紙3-2</vt:lpstr>
      <vt:lpstr>'※３割越え※別紙3-1'!Print_Area</vt:lpstr>
      <vt:lpstr>'※３割越え※別紙3-2'!Print_Area</vt:lpstr>
      <vt:lpstr>'※記入例_課税_別紙3-1'!Print_Area</vt:lpstr>
      <vt:lpstr>'※記入例_課税_別紙3-2'!Print_Area</vt:lpstr>
      <vt:lpstr>'※記入例_免税_別紙3-1'!Print_Area</vt:lpstr>
      <vt:lpstr>'※記入例_免税_別紙3-2'!Print_Area</vt:lpstr>
      <vt:lpstr>'新_別紙3-1'!Print_Area</vt:lpstr>
      <vt:lpstr>'新_別紙3-2'!Print_Area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里佳 上地</dc:creator>
  <cp:lastModifiedBy>りか うえ</cp:lastModifiedBy>
  <cp:lastPrinted>2026-02-19T02:16:25Z</cp:lastPrinted>
  <dcterms:created xsi:type="dcterms:W3CDTF">2025-02-05T10:23:06Z</dcterms:created>
  <dcterms:modified xsi:type="dcterms:W3CDTF">2026-02-19T02:30:26Z</dcterms:modified>
</cp:coreProperties>
</file>